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sgconst-my.sharepoint.com/personal/marusak_psg_cz/Documents/Plocha/VV pro/CPS vyplněné/"/>
    </mc:Choice>
  </mc:AlternateContent>
  <xr:revisionPtr revIDLastSave="4" documentId="8_{E20EF869-6A15-46DB-91D9-D151755CF2AE}" xr6:coauthVersionLast="47" xr6:coauthVersionMax="47" xr10:uidLastSave="{66219700-5C9E-4C10-909C-CE8AFE3CEE17}"/>
  <bookViews>
    <workbookView xWindow="28680" yWindow="690" windowWidth="29040" windowHeight="15720" xr2:uid="{1F4A5240-4F54-4E21-A156-01BEB2CABB73}"/>
  </bookViews>
  <sheets>
    <sheet name="Rekapitulace" sheetId="3" r:id="rId1"/>
    <sheet name="Výkaz-výmě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5" i="3"/>
  <c r="A4" i="3"/>
  <c r="A3" i="3"/>
  <c r="I20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2" i="1"/>
  <c r="H82" i="1"/>
  <c r="I81" i="1"/>
  <c r="H81" i="1"/>
  <c r="I80" i="1"/>
  <c r="H80" i="1"/>
  <c r="I79" i="1"/>
  <c r="H79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2" i="1"/>
  <c r="H52" i="1"/>
  <c r="I51" i="1"/>
  <c r="H51" i="1"/>
  <c r="I50" i="1"/>
  <c r="H50" i="1"/>
  <c r="I45" i="1"/>
  <c r="H45" i="1"/>
  <c r="I44" i="1"/>
  <c r="H44" i="1"/>
  <c r="I43" i="1"/>
  <c r="H43" i="1"/>
  <c r="I42" i="1"/>
  <c r="H42" i="1"/>
  <c r="I41" i="1"/>
  <c r="H41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1" i="1"/>
  <c r="H21" i="1"/>
  <c r="H20" i="1"/>
  <c r="I17" i="1"/>
  <c r="H17" i="1"/>
  <c r="I16" i="1"/>
  <c r="H16" i="1"/>
  <c r="I15" i="1"/>
  <c r="H15" i="1"/>
  <c r="I14" i="1"/>
  <c r="H14" i="1"/>
  <c r="H84" i="1" l="1"/>
  <c r="B6" i="3" s="1"/>
  <c r="I84" i="1"/>
  <c r="C6" i="3" s="1"/>
  <c r="I24" i="1"/>
  <c r="C4" i="3" s="1"/>
  <c r="H12" i="1"/>
  <c r="B3" i="3" s="1"/>
  <c r="I12" i="1"/>
  <c r="C3" i="3" s="1"/>
  <c r="I64" i="1"/>
  <c r="C5" i="3" s="1"/>
  <c r="H24" i="1"/>
  <c r="B4" i="3" s="1"/>
  <c r="H64" i="1"/>
  <c r="B5" i="3" s="1"/>
  <c r="C7" i="3" l="1"/>
  <c r="B7" i="3"/>
  <c r="C10" i="3" s="1"/>
  <c r="B11" i="3" s="1"/>
  <c r="C11" i="3" s="1"/>
  <c r="C12" i="3" s="1"/>
</calcChain>
</file>

<file path=xl/sharedStrings.xml><?xml version="1.0" encoding="utf-8"?>
<sst xmlns="http://schemas.openxmlformats.org/spreadsheetml/2006/main" count="178" uniqueCount="110">
  <si>
    <t>Akce :</t>
  </si>
  <si>
    <t>Výkaz výměr</t>
  </si>
  <si>
    <t xml:space="preserve">                                                                                         Položka specifikace</t>
  </si>
  <si>
    <t>Pozice</t>
  </si>
  <si>
    <t>Název</t>
  </si>
  <si>
    <t>Kód</t>
  </si>
  <si>
    <t>Měrná jednotka</t>
  </si>
  <si>
    <t>Počet jednotek</t>
  </si>
  <si>
    <t>Jednotková cena</t>
  </si>
  <si>
    <t>Celková cena</t>
  </si>
  <si>
    <t>Dodávka</t>
  </si>
  <si>
    <t>Montáž</t>
  </si>
  <si>
    <t>Montáž+HZS</t>
  </si>
  <si>
    <t>*</t>
  </si>
  <si>
    <t>Kč</t>
  </si>
  <si>
    <t>Elektromateriál celkem</t>
  </si>
  <si>
    <t>Panely, střídač, konstrukce a příslušenství</t>
  </si>
  <si>
    <t>1.1</t>
  </si>
  <si>
    <t>ks</t>
  </si>
  <si>
    <t>1.2</t>
  </si>
  <si>
    <t>kompl</t>
  </si>
  <si>
    <t>1.3</t>
  </si>
  <si>
    <t>1.4</t>
  </si>
  <si>
    <t>1.5</t>
  </si>
  <si>
    <t>Konstrukce pro FVE panely</t>
  </si>
  <si>
    <t xml:space="preserve">Pozn.: Výkaz konstrukce musí být definován dle použitého výrobce konstrukce. </t>
  </si>
  <si>
    <t>Rozvaděče vč. příslušenství</t>
  </si>
  <si>
    <t>2.1</t>
  </si>
  <si>
    <t>Vypínací cívka k instalačnímu jističi, napěťová spoušť, 230V AC</t>
  </si>
  <si>
    <t>Jistič instalační, třípólový, 3x50A / B (10kA)</t>
  </si>
  <si>
    <t>Relé na DIN lištu, min. 1x NO/NC / 6A, cívka 230V AC, ochranný modul s diodou</t>
  </si>
  <si>
    <t>Zdroj 230VAC / 24VDC / 2A</t>
  </si>
  <si>
    <t>Modul pro odpojení DC napětí (řídící jednotka vč. snímacího prvku)</t>
  </si>
  <si>
    <t>Ostatní příslušenství a drobný montážní materiál (svorky, lišty, vývodky apod.)</t>
  </si>
  <si>
    <t>2.2</t>
  </si>
  <si>
    <t>Rozvaděče RDC – předběžná specifikace hlavních položek (RDC1 + RDC2)</t>
  </si>
  <si>
    <t>Pojistkový odpínač pro válcové pojistky 10x38mm, 2-pólový, pro FV systémy</t>
  </si>
  <si>
    <t>2.3</t>
  </si>
  <si>
    <t>Doplnění stávajících rozvaděčů</t>
  </si>
  <si>
    <t>2.3.1</t>
  </si>
  <si>
    <t>Ostatní příslušenství a drobný montážní materiál (svorky, vývodky apod.)</t>
  </si>
  <si>
    <t>2.3.2</t>
  </si>
  <si>
    <t xml:space="preserve">Doplnění ER </t>
  </si>
  <si>
    <t>Jistič kompaktní jednopólový, In=2A / B</t>
  </si>
  <si>
    <t>Pojistkový odpínač pro válcové pojistky 10x38mm, 3-pólový</t>
  </si>
  <si>
    <t>Pojistka válcová 10x38, 2A gG</t>
  </si>
  <si>
    <t>Elektroměr s průběhovým měřením (SmartMeter) pro nepřímé měření (příslušenství střídače)</t>
  </si>
  <si>
    <t>Měřící transformátor proudu 250A / 5A 5VA TP1</t>
  </si>
  <si>
    <t>Jistič instalační, třípólový, 3x2A / B (10kA)</t>
  </si>
  <si>
    <t>Úprava ER podle požadavků distributora (odstranění krytu elektroměru, apod.)</t>
  </si>
  <si>
    <t>Montážní materiál</t>
  </si>
  <si>
    <t>3.1</t>
  </si>
  <si>
    <t>Kabely celoplastové + příslušenství</t>
  </si>
  <si>
    <t>m</t>
  </si>
  <si>
    <t>Solární kabel pr. 6mm2 černý</t>
  </si>
  <si>
    <t>Konektory MC4 – samec</t>
  </si>
  <si>
    <t>Konektory MC4 – samice</t>
  </si>
  <si>
    <t xml:space="preserve">Vodič 1x 6mm2 zelená/žlutá </t>
  </si>
  <si>
    <t>Vodič 1x 16mm2 zelená/žlutá</t>
  </si>
  <si>
    <t>Kabel CYKY-J 3x1,5mm2</t>
  </si>
  <si>
    <t>3.2</t>
  </si>
  <si>
    <t>Kabelové nosné systémy</t>
  </si>
  <si>
    <t>Žlab kabelový zinkovaný, venkovní, 62x50mm vč. víka a veškerého spojovacího materiálu</t>
  </si>
  <si>
    <t>Žlab kabelový zinkovaný, 125x50mm vč. víka a veškerého spojovacího materiálu</t>
  </si>
  <si>
    <t>Elektroinstalační lišta 100 x 40 mm, barva bílá</t>
  </si>
  <si>
    <t>Práce a dodávky PSV</t>
  </si>
  <si>
    <t>Montáž rozvaděčů</t>
  </si>
  <si>
    <t>Montáže a pokládka kabelů a kabelový tras, zapojení kabelů</t>
  </si>
  <si>
    <t>hod</t>
  </si>
  <si>
    <t>Revize</t>
  </si>
  <si>
    <t>Dokumentace dodavatelská a skutečného provedení</t>
  </si>
  <si>
    <t>Doprava a přesun (vč. jeřábu, montážní plošiny apod.)</t>
  </si>
  <si>
    <t>Odvoz a likvidace odpadu</t>
  </si>
  <si>
    <t>Prostupy konstrukcemi, požární ucpávky</t>
  </si>
  <si>
    <t>Zaškolení obsluhy</t>
  </si>
  <si>
    <t>Nastavení střídačů, oživení, zprovoznění</t>
  </si>
  <si>
    <t>Zajištění administrativy  - smlouva o připojení, apod.</t>
  </si>
  <si>
    <r>
      <t xml:space="preserve">Fotovoltaický střídač hybridní, asymetrický, </t>
    </r>
    <r>
      <rPr>
        <sz val="10"/>
        <color indexed="8"/>
        <rFont val="Arial"/>
        <family val="2"/>
        <charset val="238"/>
      </rPr>
      <t>3x400V, 30kW, min. IP65</t>
    </r>
  </si>
  <si>
    <t>Bateriové úložiště 5,8 kWh, všetně BMS, příslušenství ke střídači</t>
  </si>
  <si>
    <r>
      <t>Fotovoltaický panel monokrystalický 530</t>
    </r>
    <r>
      <rPr>
        <sz val="10"/>
        <color indexed="8"/>
        <rFont val="Arial"/>
        <family val="2"/>
        <charset val="238"/>
      </rPr>
      <t>Wp</t>
    </r>
  </si>
  <si>
    <t>Odpínač třípólový, 3x160A</t>
  </si>
  <si>
    <t>Rozvaděč RAC – předběžná specifikace hlavních položek</t>
  </si>
  <si>
    <t>Přepěťová ochrana AC, Třída 1+2</t>
  </si>
  <si>
    <t>Rozvaděčová skříň modulová, nástěnná, min. IP44, rozměr 1200x600x300</t>
  </si>
  <si>
    <t>Jistič 6A/B/1</t>
  </si>
  <si>
    <t xml:space="preserve">Pojistka válcová 100A </t>
  </si>
  <si>
    <t>Přepěťová ochrana DC, Třída 1+2, 12,5kA, 1000VDC</t>
  </si>
  <si>
    <t>Rozvaděč nástěnný, plastový, modulový – 3x18modulů, min. IP44</t>
  </si>
  <si>
    <t>Jistič instalační 3x160A / B</t>
  </si>
  <si>
    <t>Kabel CYKY-J 5x16mm2</t>
  </si>
  <si>
    <t>Kabel CYKY-J 4 x 95mm2</t>
  </si>
  <si>
    <t xml:space="preserve">CHKE-V-J 3x1,5 </t>
  </si>
  <si>
    <t>FTP CAT6</t>
  </si>
  <si>
    <t>Ostatní příslušenství a drobný montážní materiál</t>
  </si>
  <si>
    <t>Chránička kabelová, UV stabilní, DN32</t>
  </si>
  <si>
    <t>FVE Bytový dům, holešov</t>
  </si>
  <si>
    <t>Zařízení pro bezpečné odpojení DC napětí FV stringu, optimizér 1:1, vč. Příslušenství</t>
  </si>
  <si>
    <t>Konstrukce pro panely na plochou střechu, set pro 1ks panelu 530Wp (dle střešní krytiny), vč. zátěží</t>
  </si>
  <si>
    <t xml:space="preserve">Konstrukce pro panely pro fasaádu, set pro 1ks panelu 530Wp </t>
  </si>
  <si>
    <t>Pojistkový odpínač pro válcové pojistky 22x58mm, 3-pólový</t>
  </si>
  <si>
    <t>Pojistka válcová 10x38,  PF 16A gPV, 1000V</t>
  </si>
  <si>
    <t>Doplnění RH</t>
  </si>
  <si>
    <t>Základní náklady</t>
  </si>
  <si>
    <t>Základní náklady celkem</t>
  </si>
  <si>
    <t/>
  </si>
  <si>
    <t>Náklady celkem</t>
  </si>
  <si>
    <t>Základ a hodnota DPH 21%</t>
  </si>
  <si>
    <t>Náklady celkem s DPH</t>
  </si>
  <si>
    <t>Materiál Celkem</t>
  </si>
  <si>
    <t>Montáž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</si>
</sst>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"/>
    <numFmt numFmtId="165" formatCode="#,##0.0"/>
    <numFmt numFmtId="166" formatCode="d/mm"/>
    <numFmt numFmtId="167" formatCode="##,#0?"/>
    <numFmt numFmtId="168" formatCode="#,##0.00\ &quot;Kč&quot;"/>
    <numFmt numFmtId="169" formatCode="_-* #,##0.00\ [$Kč-405]_-;\-* #,##0.00\ [$Kč-405]_-;_-* &quot;-&quot;??\ [$Kč-405]_-;_-@_-"/>
  </numFmts>
  <fonts count="23" x14ac:knownFonts="1">
    <font>
      <sz val="11"/>
      <color theme="1"/>
      <name val="Aptos Narrow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6"/>
      <name val="Times New Roman CE"/>
      <family val="1"/>
      <charset val="238"/>
    </font>
    <font>
      <b/>
      <sz val="16"/>
      <name val="Arial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indexed="10"/>
      <name val="Arial"/>
      <family val="2"/>
      <charset val="1"/>
    </font>
    <font>
      <sz val="10"/>
      <color indexed="8"/>
      <name val="Arial"/>
      <family val="2"/>
      <charset val="1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1">
    <xf numFmtId="0" fontId="0" fillId="0" borderId="0"/>
    <xf numFmtId="164" fontId="1" fillId="0" borderId="0">
      <alignment vertical="center"/>
    </xf>
    <xf numFmtId="165" fontId="2" fillId="0" borderId="0">
      <alignment vertical="center"/>
    </xf>
    <xf numFmtId="4" fontId="2" fillId="0" borderId="0" applyBorder="0">
      <alignment vertical="center"/>
    </xf>
    <xf numFmtId="0" fontId="2" fillId="0" borderId="0">
      <alignment horizontal="right" wrapText="1"/>
    </xf>
    <xf numFmtId="164" fontId="1" fillId="0" borderId="0" applyFill="0" applyBorder="0">
      <alignment horizontal="right" vertical="center"/>
    </xf>
    <xf numFmtId="0" fontId="3" fillId="0" borderId="0">
      <alignment horizontal="center" vertical="center" wrapText="1"/>
    </xf>
    <xf numFmtId="0" fontId="4" fillId="0" borderId="0">
      <alignment horizontal="left"/>
    </xf>
    <xf numFmtId="0" fontId="1" fillId="0" borderId="0"/>
    <xf numFmtId="0" fontId="5" fillId="0" borderId="1">
      <alignment horizontal="center" vertical="center" wrapText="1"/>
    </xf>
    <xf numFmtId="166" fontId="1" fillId="0" borderId="0">
      <alignment horizontal="center" vertical="center"/>
    </xf>
  </cellStyleXfs>
  <cellXfs count="145">
    <xf numFmtId="0" fontId="0" fillId="0" borderId="0" xfId="0"/>
    <xf numFmtId="164" fontId="6" fillId="0" borderId="2" xfId="1" applyFont="1" applyBorder="1" applyAlignment="1">
      <alignment horizontal="center" vertical="center"/>
    </xf>
    <xf numFmtId="164" fontId="7" fillId="0" borderId="3" xfId="1" applyFont="1" applyBorder="1" applyAlignment="1">
      <alignment horizontal="left" vertical="center"/>
    </xf>
    <xf numFmtId="164" fontId="1" fillId="0" borderId="4" xfId="1" applyBorder="1">
      <alignment vertical="center"/>
    </xf>
    <xf numFmtId="0" fontId="3" fillId="0" borderId="5" xfId="6" applyBorder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7" xfId="1" applyFont="1" applyBorder="1">
      <alignment vertical="center"/>
    </xf>
    <xf numFmtId="0" fontId="3" fillId="0" borderId="8" xfId="6" applyBorder="1">
      <alignment horizontal="center" vertical="center" wrapText="1"/>
    </xf>
    <xf numFmtId="0" fontId="3" fillId="0" borderId="9" xfId="6" applyBorder="1" applyAlignment="1">
      <alignment vertical="center"/>
    </xf>
    <xf numFmtId="164" fontId="1" fillId="0" borderId="10" xfId="1" applyBorder="1" applyAlignment="1">
      <alignment horizontal="center" vertical="center"/>
    </xf>
    <xf numFmtId="164" fontId="9" fillId="0" borderId="11" xfId="5" applyFont="1" applyFill="1" applyBorder="1" applyAlignment="1">
      <alignment horizontal="center" vertical="center" wrapText="1"/>
    </xf>
    <xf numFmtId="164" fontId="9" fillId="0" borderId="13" xfId="5" applyFont="1" applyFill="1" applyBorder="1" applyAlignment="1">
      <alignment horizontal="center" vertical="center" wrapText="1"/>
    </xf>
    <xf numFmtId="166" fontId="9" fillId="0" borderId="17" xfId="9" applyNumberFormat="1" applyFont="1" applyBorder="1" applyAlignment="1">
      <alignment horizontal="center"/>
    </xf>
    <xf numFmtId="166" fontId="9" fillId="0" borderId="18" xfId="9" applyNumberFormat="1" applyFont="1" applyBorder="1" applyAlignment="1">
      <alignment horizontal="center"/>
    </xf>
    <xf numFmtId="166" fontId="9" fillId="0" borderId="19" xfId="9" applyNumberFormat="1" applyFont="1" applyBorder="1" applyAlignment="1">
      <alignment horizontal="center" vertical="center"/>
    </xf>
    <xf numFmtId="167" fontId="9" fillId="0" borderId="19" xfId="9" applyNumberFormat="1" applyFont="1" applyBorder="1" applyAlignment="1">
      <alignment horizontal="center" vertical="center"/>
    </xf>
    <xf numFmtId="167" fontId="9" fillId="0" borderId="20" xfId="9" applyNumberFormat="1" applyFont="1" applyBorder="1" applyAlignment="1">
      <alignment horizontal="center" vertical="center"/>
    </xf>
    <xf numFmtId="166" fontId="2" fillId="0" borderId="21" xfId="9" applyNumberFormat="1" applyFont="1" applyBorder="1" applyAlignment="1">
      <alignment horizontal="center" vertical="center"/>
    </xf>
    <xf numFmtId="166" fontId="2" fillId="0" borderId="22" xfId="9" applyNumberFormat="1" applyFont="1" applyBorder="1" applyAlignment="1">
      <alignment horizontal="left" vertical="center"/>
    </xf>
    <xf numFmtId="166" fontId="2" fillId="0" borderId="22" xfId="9" applyNumberFormat="1" applyFont="1" applyBorder="1" applyAlignment="1">
      <alignment horizontal="center" vertical="center"/>
    </xf>
    <xf numFmtId="166" fontId="3" fillId="0" borderId="24" xfId="9" applyNumberFormat="1" applyFont="1" applyBorder="1" applyAlignment="1">
      <alignment horizontal="center" vertical="center"/>
    </xf>
    <xf numFmtId="164" fontId="8" fillId="0" borderId="25" xfId="1" applyFont="1" applyBorder="1">
      <alignment vertical="center"/>
    </xf>
    <xf numFmtId="166" fontId="3" fillId="0" borderId="25" xfId="9" applyNumberFormat="1" applyFont="1" applyBorder="1" applyAlignment="1">
      <alignment horizontal="center" vertical="center"/>
    </xf>
    <xf numFmtId="1" fontId="3" fillId="0" borderId="24" xfId="9" applyNumberFormat="1" applyFont="1" applyBorder="1" applyAlignment="1">
      <alignment horizontal="center" vertical="center"/>
    </xf>
    <xf numFmtId="1" fontId="2" fillId="0" borderId="24" xfId="9" applyNumberFormat="1" applyFont="1" applyBorder="1" applyAlignment="1">
      <alignment horizontal="center" vertical="center"/>
    </xf>
    <xf numFmtId="166" fontId="12" fillId="0" borderId="25" xfId="9" applyNumberFormat="1" applyFont="1" applyBorder="1" applyAlignment="1">
      <alignment horizontal="left" vertical="center"/>
    </xf>
    <xf numFmtId="166" fontId="2" fillId="0" borderId="25" xfId="9" applyNumberFormat="1" applyFont="1" applyBorder="1" applyAlignment="1">
      <alignment horizontal="center" vertical="center"/>
    </xf>
    <xf numFmtId="166" fontId="1" fillId="0" borderId="25" xfId="9" applyNumberFormat="1" applyFont="1" applyBorder="1" applyAlignment="1">
      <alignment horizontal="left" vertical="center"/>
    </xf>
    <xf numFmtId="166" fontId="8" fillId="0" borderId="25" xfId="9" applyNumberFormat="1" applyFont="1" applyBorder="1" applyAlignment="1">
      <alignment horizontal="left" vertical="center"/>
    </xf>
    <xf numFmtId="49" fontId="16" fillId="0" borderId="25" xfId="1" applyNumberFormat="1" applyFont="1" applyBorder="1" applyAlignment="1"/>
    <xf numFmtId="0" fontId="1" fillId="0" borderId="24" xfId="8" applyBorder="1" applyAlignment="1">
      <alignment horizontal="center"/>
    </xf>
    <xf numFmtId="164" fontId="16" fillId="0" borderId="25" xfId="1" applyFont="1" applyBorder="1">
      <alignment vertical="center"/>
    </xf>
    <xf numFmtId="49" fontId="2" fillId="0" borderId="24" xfId="9" applyNumberFormat="1" applyFont="1" applyBorder="1" applyAlignment="1">
      <alignment horizontal="center" vertical="center"/>
    </xf>
    <xf numFmtId="0" fontId="8" fillId="0" borderId="24" xfId="8" applyFont="1" applyBorder="1" applyAlignment="1">
      <alignment horizontal="center"/>
    </xf>
    <xf numFmtId="166" fontId="17" fillId="0" borderId="25" xfId="9" applyNumberFormat="1" applyFont="1" applyBorder="1" applyAlignment="1">
      <alignment horizontal="left" vertical="center"/>
    </xf>
    <xf numFmtId="166" fontId="16" fillId="0" borderId="25" xfId="9" applyNumberFormat="1" applyFont="1" applyBorder="1" applyAlignment="1">
      <alignment horizontal="center" vertical="center"/>
    </xf>
    <xf numFmtId="166" fontId="2" fillId="0" borderId="24" xfId="9" applyNumberFormat="1" applyFont="1" applyBorder="1" applyAlignment="1">
      <alignment horizontal="center" vertical="center"/>
    </xf>
    <xf numFmtId="164" fontId="16" fillId="0" borderId="25" xfId="1" applyFont="1" applyBorder="1" applyAlignment="1">
      <alignment horizontal="center" vertical="center"/>
    </xf>
    <xf numFmtId="164" fontId="12" fillId="0" borderId="25" xfId="1" applyFont="1" applyBorder="1">
      <alignment vertical="center"/>
    </xf>
    <xf numFmtId="164" fontId="17" fillId="0" borderId="25" xfId="1" applyFont="1" applyBorder="1">
      <alignment vertical="center"/>
    </xf>
    <xf numFmtId="164" fontId="1" fillId="0" borderId="25" xfId="1" applyBorder="1" applyAlignment="1">
      <alignment horizontal="center" vertical="center"/>
    </xf>
    <xf numFmtId="164" fontId="12" fillId="0" borderId="25" xfId="1" applyFont="1" applyBorder="1" applyAlignment="1">
      <alignment horizontal="left" vertical="center" wrapText="1"/>
    </xf>
    <xf numFmtId="164" fontId="16" fillId="0" borderId="25" xfId="1" applyFont="1" applyBorder="1" applyAlignment="1">
      <alignment horizontal="left" vertical="center" wrapText="1"/>
    </xf>
    <xf numFmtId="166" fontId="2" fillId="0" borderId="27" xfId="9" applyNumberFormat="1" applyFont="1" applyBorder="1" applyAlignment="1">
      <alignment horizontal="center" vertical="center"/>
    </xf>
    <xf numFmtId="164" fontId="12" fillId="0" borderId="28" xfId="1" applyFont="1" applyBorder="1" applyAlignment="1">
      <alignment horizontal="left" vertical="center" wrapText="1"/>
    </xf>
    <xf numFmtId="164" fontId="1" fillId="0" borderId="28" xfId="1" applyBorder="1" applyAlignment="1">
      <alignment horizontal="center" vertical="center"/>
    </xf>
    <xf numFmtId="164" fontId="16" fillId="0" borderId="28" xfId="1" applyFont="1" applyBorder="1" applyAlignment="1">
      <alignment horizontal="center" vertical="center"/>
    </xf>
    <xf numFmtId="0" fontId="8" fillId="0" borderId="30" xfId="8" applyFont="1" applyBorder="1" applyAlignment="1">
      <alignment horizontal="center"/>
    </xf>
    <xf numFmtId="166" fontId="17" fillId="0" borderId="31" xfId="9" applyNumberFormat="1" applyFont="1" applyBorder="1" applyAlignment="1">
      <alignment horizontal="left" vertical="center"/>
    </xf>
    <xf numFmtId="164" fontId="1" fillId="0" borderId="31" xfId="1" applyBorder="1" applyAlignment="1">
      <alignment horizontal="center" vertical="center"/>
    </xf>
    <xf numFmtId="164" fontId="16" fillId="0" borderId="31" xfId="1" applyFont="1" applyBorder="1" applyAlignment="1">
      <alignment horizontal="center" vertical="center"/>
    </xf>
    <xf numFmtId="166" fontId="2" fillId="0" borderId="33" xfId="9" applyNumberFormat="1" applyFont="1" applyBorder="1" applyAlignment="1">
      <alignment horizontal="center" vertical="center"/>
    </xf>
    <xf numFmtId="164" fontId="16" fillId="0" borderId="34" xfId="1" applyFont="1" applyBorder="1">
      <alignment vertical="center"/>
    </xf>
    <xf numFmtId="164" fontId="1" fillId="0" borderId="34" xfId="1" applyBorder="1" applyAlignment="1">
      <alignment horizontal="center" vertical="center"/>
    </xf>
    <xf numFmtId="164" fontId="16" fillId="0" borderId="34" xfId="1" applyFont="1" applyBorder="1" applyAlignment="1">
      <alignment horizontal="center" vertical="center"/>
    </xf>
    <xf numFmtId="166" fontId="16" fillId="0" borderId="31" xfId="9" applyNumberFormat="1" applyFont="1" applyBorder="1" applyAlignment="1">
      <alignment horizontal="center" vertical="center"/>
    </xf>
    <xf numFmtId="166" fontId="2" fillId="0" borderId="31" xfId="9" applyNumberFormat="1" applyFont="1" applyBorder="1" applyAlignment="1">
      <alignment horizontal="center" vertical="center"/>
    </xf>
    <xf numFmtId="0" fontId="1" fillId="0" borderId="33" xfId="8" applyBorder="1" applyAlignment="1">
      <alignment horizontal="center"/>
    </xf>
    <xf numFmtId="164" fontId="16" fillId="0" borderId="34" xfId="1" applyFont="1" applyBorder="1" applyAlignment="1">
      <alignment horizontal="justify"/>
    </xf>
    <xf numFmtId="166" fontId="2" fillId="0" borderId="34" xfId="9" applyNumberFormat="1" applyFont="1" applyBorder="1" applyAlignment="1">
      <alignment horizontal="center" vertical="center"/>
    </xf>
    <xf numFmtId="1" fontId="3" fillId="0" borderId="30" xfId="9" applyNumberFormat="1" applyFont="1" applyBorder="1" applyAlignment="1">
      <alignment horizontal="center" vertical="center"/>
    </xf>
    <xf numFmtId="166" fontId="8" fillId="0" borderId="31" xfId="9" applyNumberFormat="1" applyFont="1" applyBorder="1" applyAlignment="1">
      <alignment horizontal="left" vertical="center"/>
    </xf>
    <xf numFmtId="1" fontId="2" fillId="0" borderId="33" xfId="9" applyNumberFormat="1" applyFont="1" applyBorder="1" applyAlignment="1">
      <alignment horizontal="center" vertical="center"/>
    </xf>
    <xf numFmtId="166" fontId="1" fillId="0" borderId="34" xfId="9" applyNumberFormat="1" applyFont="1" applyBorder="1" applyAlignment="1">
      <alignment horizontal="left" vertical="center"/>
    </xf>
    <xf numFmtId="166" fontId="3" fillId="0" borderId="31" xfId="9" applyNumberFormat="1" applyFont="1" applyBorder="1" applyAlignment="1">
      <alignment horizontal="center" vertical="center"/>
    </xf>
    <xf numFmtId="166" fontId="3" fillId="0" borderId="33" xfId="9" applyNumberFormat="1" applyFont="1" applyBorder="1" applyAlignment="1">
      <alignment horizontal="center" vertical="center"/>
    </xf>
    <xf numFmtId="164" fontId="8" fillId="0" borderId="34" xfId="1" applyFont="1" applyBorder="1">
      <alignment vertical="center"/>
    </xf>
    <xf numFmtId="166" fontId="3" fillId="0" borderId="34" xfId="9" applyNumberFormat="1" applyFont="1" applyBorder="1" applyAlignment="1">
      <alignment horizontal="center" vertical="center"/>
    </xf>
    <xf numFmtId="3" fontId="9" fillId="0" borderId="0" xfId="9" applyNumberFormat="1" applyFont="1" applyBorder="1" applyAlignment="1">
      <alignment horizontal="center" vertical="center"/>
    </xf>
    <xf numFmtId="3" fontId="2" fillId="0" borderId="37" xfId="9" applyNumberFormat="1" applyFont="1" applyBorder="1" applyAlignment="1">
      <alignment horizontal="right" vertical="center"/>
    </xf>
    <xf numFmtId="3" fontId="3" fillId="0" borderId="38" xfId="9" applyNumberFormat="1" applyFont="1" applyBorder="1" applyAlignment="1">
      <alignment horizontal="right" vertical="center"/>
    </xf>
    <xf numFmtId="3" fontId="3" fillId="0" borderId="39" xfId="9" applyNumberFormat="1" applyFont="1" applyBorder="1" applyAlignment="1">
      <alignment horizontal="right" vertical="center"/>
    </xf>
    <xf numFmtId="3" fontId="3" fillId="0" borderId="40" xfId="9" applyNumberFormat="1" applyFont="1" applyBorder="1" applyAlignment="1">
      <alignment horizontal="right" vertical="center"/>
    </xf>
    <xf numFmtId="3" fontId="2" fillId="0" borderId="38" xfId="9" applyNumberFormat="1" applyFont="1" applyBorder="1" applyAlignment="1">
      <alignment horizontal="center" vertical="center"/>
    </xf>
    <xf numFmtId="3" fontId="2" fillId="0" borderId="39" xfId="9" applyNumberFormat="1" applyFont="1" applyBorder="1" applyAlignment="1">
      <alignment horizontal="center" vertical="center"/>
    </xf>
    <xf numFmtId="3" fontId="2" fillId="0" borderId="40" xfId="9" applyNumberFormat="1" applyFont="1" applyBorder="1" applyAlignment="1">
      <alignment horizontal="center" vertical="center"/>
    </xf>
    <xf numFmtId="164" fontId="16" fillId="0" borderId="38" xfId="1" applyFont="1" applyBorder="1" applyAlignment="1">
      <alignment horizontal="center" vertical="center"/>
    </xf>
    <xf numFmtId="164" fontId="16" fillId="0" borderId="39" xfId="1" applyFont="1" applyBorder="1" applyAlignment="1">
      <alignment horizontal="center" vertical="center"/>
    </xf>
    <xf numFmtId="164" fontId="16" fillId="0" borderId="40" xfId="1" applyFont="1" applyBorder="1" applyAlignment="1">
      <alignment horizontal="center" vertical="center"/>
    </xf>
    <xf numFmtId="164" fontId="16" fillId="0" borderId="41" xfId="1" applyFont="1" applyBorder="1" applyAlignment="1">
      <alignment horizontal="center" vertical="center"/>
    </xf>
    <xf numFmtId="164" fontId="9" fillId="0" borderId="43" xfId="5" applyFont="1" applyFill="1" applyBorder="1" applyAlignment="1">
      <alignment horizontal="center" vertical="center" wrapText="1"/>
    </xf>
    <xf numFmtId="167" fontId="9" fillId="0" borderId="44" xfId="9" applyNumberFormat="1" applyFont="1" applyBorder="1" applyAlignment="1">
      <alignment horizontal="center" vertical="center"/>
    </xf>
    <xf numFmtId="166" fontId="2" fillId="0" borderId="45" xfId="9" applyNumberFormat="1" applyFont="1" applyBorder="1" applyAlignment="1">
      <alignment horizontal="right" vertical="center"/>
    </xf>
    <xf numFmtId="164" fontId="3" fillId="0" borderId="46" xfId="5" applyFont="1" applyFill="1" applyBorder="1">
      <alignment horizontal="right" vertical="center"/>
    </xf>
    <xf numFmtId="164" fontId="11" fillId="0" borderId="46" xfId="5" applyFont="1" applyFill="1" applyBorder="1">
      <alignment horizontal="right" vertical="center"/>
    </xf>
    <xf numFmtId="164" fontId="12" fillId="0" borderId="47" xfId="5" applyFont="1" applyFill="1" applyBorder="1">
      <alignment horizontal="right" vertical="center"/>
    </xf>
    <xf numFmtId="164" fontId="12" fillId="0" borderId="48" xfId="5" applyFont="1" applyFill="1" applyBorder="1">
      <alignment horizontal="right" vertical="center"/>
    </xf>
    <xf numFmtId="164" fontId="9" fillId="0" borderId="57" xfId="5" applyFont="1" applyFill="1" applyBorder="1" applyAlignment="1">
      <alignment horizontal="center" vertical="center" wrapText="1"/>
    </xf>
    <xf numFmtId="167" fontId="9" fillId="0" borderId="58" xfId="9" applyNumberFormat="1" applyFont="1" applyBorder="1" applyAlignment="1">
      <alignment horizontal="center" vertical="center"/>
    </xf>
    <xf numFmtId="166" fontId="2" fillId="0" borderId="59" xfId="9" applyNumberFormat="1" applyFont="1" applyBorder="1" applyAlignment="1">
      <alignment horizontal="right" vertical="center"/>
    </xf>
    <xf numFmtId="164" fontId="3" fillId="0" borderId="60" xfId="5" applyFont="1" applyFill="1" applyBorder="1">
      <alignment horizontal="right" vertical="center"/>
    </xf>
    <xf numFmtId="164" fontId="11" fillId="0" borderId="60" xfId="5" applyFont="1" applyFill="1" applyBorder="1">
      <alignment horizontal="right" vertical="center"/>
    </xf>
    <xf numFmtId="164" fontId="12" fillId="0" borderId="61" xfId="5" applyFont="1" applyFill="1" applyBorder="1">
      <alignment horizontal="right" vertical="center"/>
    </xf>
    <xf numFmtId="164" fontId="12" fillId="0" borderId="62" xfId="5" applyFont="1" applyFill="1" applyBorder="1">
      <alignment horizontal="right" vertical="center"/>
    </xf>
    <xf numFmtId="49" fontId="19" fillId="6" borderId="64" xfId="0" applyNumberFormat="1" applyFont="1" applyFill="1" applyBorder="1" applyAlignment="1">
      <alignment horizontal="left"/>
    </xf>
    <xf numFmtId="4" fontId="19" fillId="3" borderId="64" xfId="0" applyNumberFormat="1" applyFont="1" applyFill="1" applyBorder="1" applyAlignment="1">
      <alignment horizontal="left"/>
    </xf>
    <xf numFmtId="4" fontId="20" fillId="4" borderId="64" xfId="0" applyNumberFormat="1" applyFont="1" applyFill="1" applyBorder="1" applyAlignment="1">
      <alignment horizontal="right"/>
    </xf>
    <xf numFmtId="4" fontId="19" fillId="6" borderId="64" xfId="0" applyNumberFormat="1" applyFont="1" applyFill="1" applyBorder="1" applyAlignment="1">
      <alignment horizontal="right"/>
    </xf>
    <xf numFmtId="4" fontId="21" fillId="5" borderId="64" xfId="0" applyNumberFormat="1" applyFont="1" applyFill="1" applyBorder="1" applyAlignment="1">
      <alignment horizontal="right"/>
    </xf>
    <xf numFmtId="49" fontId="8" fillId="0" borderId="31" xfId="1" applyNumberFormat="1" applyFont="1" applyBorder="1">
      <alignment vertical="center"/>
    </xf>
    <xf numFmtId="0" fontId="19" fillId="3" borderId="64" xfId="0" applyFont="1" applyFill="1" applyBorder="1" applyAlignment="1">
      <alignment horizontal="left"/>
    </xf>
    <xf numFmtId="0" fontId="21" fillId="5" borderId="64" xfId="0" applyFont="1" applyFill="1" applyBorder="1" applyAlignment="1">
      <alignment horizontal="left"/>
    </xf>
    <xf numFmtId="0" fontId="19" fillId="6" borderId="64" xfId="0" applyFont="1" applyFill="1" applyBorder="1" applyAlignment="1">
      <alignment horizontal="left"/>
    </xf>
    <xf numFmtId="0" fontId="20" fillId="4" borderId="64" xfId="0" applyFont="1" applyFill="1" applyBorder="1" applyAlignment="1">
      <alignment horizontal="left"/>
    </xf>
    <xf numFmtId="169" fontId="2" fillId="0" borderId="51" xfId="9" applyNumberFormat="1" applyFont="1" applyBorder="1" applyAlignment="1">
      <alignment horizontal="right" vertical="center"/>
    </xf>
    <xf numFmtId="169" fontId="2" fillId="0" borderId="23" xfId="9" applyNumberFormat="1" applyFont="1" applyBorder="1" applyAlignment="1">
      <alignment horizontal="right" vertical="center"/>
    </xf>
    <xf numFmtId="169" fontId="10" fillId="0" borderId="52" xfId="5" applyNumberFormat="1" applyFont="1" applyFill="1" applyBorder="1">
      <alignment horizontal="right" vertical="center"/>
    </xf>
    <xf numFmtId="169" fontId="10" fillId="0" borderId="26" xfId="5" applyNumberFormat="1" applyFont="1" applyFill="1" applyBorder="1">
      <alignment horizontal="right" vertical="center"/>
    </xf>
    <xf numFmtId="169" fontId="13" fillId="0" borderId="53" xfId="1" applyNumberFormat="1" applyFont="1" applyBorder="1">
      <alignment vertical="center"/>
    </xf>
    <xf numFmtId="169" fontId="13" fillId="0" borderId="35" xfId="1" applyNumberFormat="1" applyFont="1" applyBorder="1">
      <alignment vertical="center"/>
    </xf>
    <xf numFmtId="169" fontId="14" fillId="0" borderId="54" xfId="1" applyNumberFormat="1" applyFont="1" applyBorder="1">
      <alignment vertical="center"/>
    </xf>
    <xf numFmtId="169" fontId="14" fillId="0" borderId="32" xfId="1" applyNumberFormat="1" applyFont="1" applyBorder="1">
      <alignment vertical="center"/>
    </xf>
    <xf numFmtId="169" fontId="14" fillId="0" borderId="52" xfId="1" applyNumberFormat="1" applyFont="1" applyBorder="1">
      <alignment vertical="center"/>
    </xf>
    <xf numFmtId="169" fontId="14" fillId="0" borderId="26" xfId="1" applyNumberFormat="1" applyFont="1" applyBorder="1">
      <alignment vertical="center"/>
    </xf>
    <xf numFmtId="169" fontId="14" fillId="0" borderId="53" xfId="1" applyNumberFormat="1" applyFont="1" applyBorder="1">
      <alignment vertical="center"/>
    </xf>
    <xf numFmtId="169" fontId="14" fillId="0" borderId="35" xfId="1" applyNumberFormat="1" applyFont="1" applyBorder="1">
      <alignment vertical="center"/>
    </xf>
    <xf numFmtId="169" fontId="22" fillId="0" borderId="54" xfId="1" applyNumberFormat="1" applyFont="1" applyBorder="1">
      <alignment vertical="center"/>
    </xf>
    <xf numFmtId="169" fontId="22" fillId="0" borderId="32" xfId="1" applyNumberFormat="1" applyFont="1" applyBorder="1">
      <alignment vertical="center"/>
    </xf>
    <xf numFmtId="169" fontId="14" fillId="0" borderId="55" xfId="1" applyNumberFormat="1" applyFont="1" applyBorder="1">
      <alignment vertical="center"/>
    </xf>
    <xf numFmtId="169" fontId="14" fillId="0" borderId="29" xfId="1" applyNumberFormat="1" applyFont="1" applyBorder="1">
      <alignment vertical="center"/>
    </xf>
    <xf numFmtId="168" fontId="12" fillId="0" borderId="46" xfId="5" applyNumberFormat="1" applyFont="1" applyFill="1" applyBorder="1">
      <alignment horizontal="right" vertical="center"/>
    </xf>
    <xf numFmtId="168" fontId="12" fillId="0" borderId="60" xfId="5" applyNumberFormat="1" applyFont="1" applyFill="1" applyBorder="1">
      <alignment horizontal="right" vertical="center"/>
    </xf>
    <xf numFmtId="168" fontId="12" fillId="0" borderId="47" xfId="5" applyNumberFormat="1" applyFont="1" applyFill="1" applyBorder="1">
      <alignment horizontal="right" vertical="center"/>
    </xf>
    <xf numFmtId="168" fontId="12" fillId="0" borderId="61" xfId="5" applyNumberFormat="1" applyFont="1" applyFill="1" applyBorder="1">
      <alignment horizontal="right" vertical="center"/>
    </xf>
    <xf numFmtId="168" fontId="12" fillId="0" borderId="48" xfId="5" applyNumberFormat="1" applyFont="1" applyFill="1" applyBorder="1">
      <alignment horizontal="right" vertical="center"/>
    </xf>
    <xf numFmtId="168" fontId="12" fillId="0" borderId="62" xfId="5" applyNumberFormat="1" applyFont="1" applyFill="1" applyBorder="1">
      <alignment horizontal="right" vertical="center"/>
    </xf>
    <xf numFmtId="168" fontId="12" fillId="0" borderId="46" xfId="1" applyNumberFormat="1" applyFont="1" applyBorder="1">
      <alignment vertical="center"/>
    </xf>
    <xf numFmtId="168" fontId="12" fillId="0" borderId="60" xfId="1" applyNumberFormat="1" applyFont="1" applyBorder="1">
      <alignment vertical="center"/>
    </xf>
    <xf numFmtId="168" fontId="12" fillId="0" borderId="47" xfId="1" applyNumberFormat="1" applyFont="1" applyBorder="1">
      <alignment vertical="center"/>
    </xf>
    <xf numFmtId="168" fontId="12" fillId="0" borderId="61" xfId="1" applyNumberFormat="1" applyFont="1" applyBorder="1">
      <alignment vertical="center"/>
    </xf>
    <xf numFmtId="168" fontId="12" fillId="0" borderId="49" xfId="5" applyNumberFormat="1" applyFont="1" applyFill="1" applyBorder="1">
      <alignment horizontal="right" vertical="center"/>
    </xf>
    <xf numFmtId="168" fontId="12" fillId="0" borderId="63" xfId="5" applyNumberFormat="1" applyFont="1" applyFill="1" applyBorder="1">
      <alignment horizontal="right" vertical="center"/>
    </xf>
    <xf numFmtId="164" fontId="9" fillId="0" borderId="50" xfId="5" applyFont="1" applyFill="1" applyBorder="1" applyAlignment="1">
      <alignment horizontal="center" vertical="center" wrapText="1"/>
    </xf>
    <xf numFmtId="164" fontId="9" fillId="0" borderId="16" xfId="5" applyFont="1" applyFill="1" applyBorder="1" applyAlignment="1">
      <alignment horizontal="center" vertical="center" wrapText="1"/>
    </xf>
    <xf numFmtId="169" fontId="10" fillId="0" borderId="52" xfId="1" applyNumberFormat="1" applyFont="1" applyBorder="1" applyAlignment="1">
      <alignment horizontal="right" vertical="center"/>
    </xf>
    <xf numFmtId="169" fontId="10" fillId="0" borderId="26" xfId="1" applyNumberFormat="1" applyFont="1" applyBorder="1" applyAlignment="1">
      <alignment horizontal="right" vertical="center"/>
    </xf>
    <xf numFmtId="164" fontId="18" fillId="2" borderId="14" xfId="1" applyFont="1" applyFill="1" applyBorder="1" applyAlignment="1">
      <alignment horizontal="center" vertical="center"/>
    </xf>
    <xf numFmtId="0" fontId="3" fillId="0" borderId="8" xfId="6" applyBorder="1">
      <alignment horizontal="center" vertical="center" wrapText="1"/>
    </xf>
    <xf numFmtId="164" fontId="1" fillId="0" borderId="14" xfId="1" applyBorder="1" applyAlignment="1">
      <alignment horizontal="center" vertical="center"/>
    </xf>
    <xf numFmtId="164" fontId="9" fillId="0" borderId="42" xfId="5" applyFont="1" applyFill="1" applyBorder="1" applyAlignment="1">
      <alignment horizontal="center" vertical="center" wrapText="1"/>
    </xf>
    <xf numFmtId="164" fontId="9" fillId="0" borderId="56" xfId="5" applyFont="1" applyFill="1" applyBorder="1" applyAlignment="1">
      <alignment horizontal="center" vertical="center" wrapText="1"/>
    </xf>
    <xf numFmtId="0" fontId="9" fillId="0" borderId="15" xfId="9" applyFont="1" applyBorder="1">
      <alignment horizontal="center" vertical="center" wrapText="1"/>
    </xf>
    <xf numFmtId="0" fontId="9" fillId="0" borderId="12" xfId="9" applyFont="1" applyBorder="1" applyAlignment="1">
      <alignment horizontal="center" vertical="center"/>
    </xf>
    <xf numFmtId="0" fontId="9" fillId="0" borderId="12" xfId="9" applyFont="1" applyBorder="1">
      <alignment horizontal="center" vertical="center" wrapText="1"/>
    </xf>
    <xf numFmtId="3" fontId="9" fillId="0" borderId="36" xfId="9" applyNumberFormat="1" applyFont="1" applyBorder="1">
      <alignment horizontal="center" vertical="center" wrapText="1"/>
    </xf>
  </cellXfs>
  <cellStyles count="11">
    <cellStyle name="1D čísla" xfId="2" xr:uid="{B41C633A-48B6-48A6-A09F-493424A227CC}"/>
    <cellStyle name="2D čísla" xfId="3" xr:uid="{830E70AC-8496-40F3-8FD0-8AA30FE1774D}"/>
    <cellStyle name="3D čísla" xfId="4" xr:uid="{B2334825-E379-40E6-A60F-76338B6E36E2}"/>
    <cellStyle name="Celá čísla" xfId="5" xr:uid="{1C562443-EE06-42DE-9ED0-2461897B57BC}"/>
    <cellStyle name="Hlavička" xfId="6" xr:uid="{2FA45FF8-052B-43F8-8570-13D534F53305}"/>
    <cellStyle name="Nadpis listu" xfId="7" xr:uid="{7735A15C-7194-48F7-8339-5A569A71C824}"/>
    <cellStyle name="Normální" xfId="0" builtinId="0"/>
    <cellStyle name="Normální 2" xfId="1" xr:uid="{7665D8D1-47F3-4014-888D-5831049BFB71}"/>
    <cellStyle name="normální_POL.XLS" xfId="8" xr:uid="{3CDAC4B5-8449-4B5C-B04D-1C4760FC8638}"/>
    <cellStyle name="Podhlavička" xfId="9" xr:uid="{DC5D5A69-D3E6-4821-B5C8-3BA460AD000F}"/>
    <cellStyle name="pozice" xfId="10" xr:uid="{F8D3C1E8-9292-4605-9B6D-4B528C5BB2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231C7-D65E-43F6-9AE2-AA5FB8461035}">
  <dimension ref="A1:C12"/>
  <sheetViews>
    <sheetView tabSelected="1" workbookViewId="0">
      <selection activeCell="G22" sqref="G22"/>
    </sheetView>
  </sheetViews>
  <sheetFormatPr defaultRowHeight="14.4" x14ac:dyDescent="0.3"/>
  <cols>
    <col min="1" max="1" width="37.44140625" bestFit="1" customWidth="1"/>
    <col min="2" max="2" width="13.21875" bestFit="1" customWidth="1"/>
    <col min="3" max="3" width="12.5546875" bestFit="1" customWidth="1"/>
  </cols>
  <sheetData>
    <row r="1" spans="1:3" x14ac:dyDescent="0.3">
      <c r="A1" s="100" t="s">
        <v>4</v>
      </c>
      <c r="B1" s="95" t="s">
        <v>108</v>
      </c>
      <c r="C1" s="95" t="s">
        <v>109</v>
      </c>
    </row>
    <row r="2" spans="1:3" x14ac:dyDescent="0.3">
      <c r="A2" s="101" t="s">
        <v>102</v>
      </c>
      <c r="B2" s="98"/>
      <c r="C2" s="98"/>
    </row>
    <row r="3" spans="1:3" x14ac:dyDescent="0.3">
      <c r="A3" s="94" t="str">
        <f>'Výkaz-výměr'!B12</f>
        <v>Panely, střídač, konstrukce a příslušenství</v>
      </c>
      <c r="B3" s="97">
        <f>'Výkaz-výměr'!H12</f>
        <v>1780069.1841972847</v>
      </c>
      <c r="C3" s="97">
        <f>'Výkaz-výměr'!I12</f>
        <v>384531.55016064923</v>
      </c>
    </row>
    <row r="4" spans="1:3" x14ac:dyDescent="0.3">
      <c r="A4" s="102" t="str">
        <f>'Výkaz-výměr'!B24</f>
        <v>Rozvaděče vč. příslušenství</v>
      </c>
      <c r="B4" s="97">
        <f>'Výkaz-výměr'!H24</f>
        <v>98775.773540828683</v>
      </c>
      <c r="C4" s="97">
        <f>'Výkaz-výměr'!I24</f>
        <v>16359.000298069266</v>
      </c>
    </row>
    <row r="5" spans="1:3" x14ac:dyDescent="0.3">
      <c r="A5" s="102" t="str">
        <f>'Výkaz-výměr'!B64</f>
        <v>Montážní materiál</v>
      </c>
      <c r="B5" s="97">
        <f>'Výkaz-výměr'!H64</f>
        <v>212312.51300270174</v>
      </c>
      <c r="C5" s="97">
        <f>'Výkaz-výměr'!I64</f>
        <v>6101.7131886848201</v>
      </c>
    </row>
    <row r="6" spans="1:3" x14ac:dyDescent="0.3">
      <c r="A6" s="102" t="str">
        <f>'Výkaz-výměr'!B84</f>
        <v>Práce a dodávky PSV</v>
      </c>
      <c r="B6" s="97">
        <f>'Výkaz-výměr'!H84</f>
        <v>0</v>
      </c>
      <c r="C6" s="97">
        <f>'Výkaz-výměr'!I84</f>
        <v>320095.87387840572</v>
      </c>
    </row>
    <row r="7" spans="1:3" x14ac:dyDescent="0.3">
      <c r="A7" s="101" t="s">
        <v>103</v>
      </c>
      <c r="B7" s="98">
        <f>SUM(B3:B6)</f>
        <v>2091157.4707408152</v>
      </c>
      <c r="C7" s="98">
        <f>SUM(C3:C6)</f>
        <v>727088.137525809</v>
      </c>
    </row>
    <row r="8" spans="1:3" x14ac:dyDescent="0.3">
      <c r="A8" s="102" t="s">
        <v>104</v>
      </c>
      <c r="B8" s="97"/>
      <c r="C8" s="97"/>
    </row>
    <row r="9" spans="1:3" x14ac:dyDescent="0.3">
      <c r="A9" s="102" t="s">
        <v>104</v>
      </c>
      <c r="B9" s="97"/>
      <c r="C9" s="97"/>
    </row>
    <row r="10" spans="1:3" x14ac:dyDescent="0.3">
      <c r="A10" s="103" t="s">
        <v>105</v>
      </c>
      <c r="B10" s="96"/>
      <c r="C10" s="96">
        <f>B7+C7</f>
        <v>2818245.6082666242</v>
      </c>
    </row>
    <row r="11" spans="1:3" x14ac:dyDescent="0.3">
      <c r="A11" s="102" t="s">
        <v>106</v>
      </c>
      <c r="B11" s="97">
        <f>C10</f>
        <v>2818245.6082666242</v>
      </c>
      <c r="C11" s="97">
        <f>B11*0.21</f>
        <v>591831.5777359911</v>
      </c>
    </row>
    <row r="12" spans="1:3" x14ac:dyDescent="0.3">
      <c r="A12" s="103" t="s">
        <v>107</v>
      </c>
      <c r="B12" s="96"/>
      <c r="C12" s="96">
        <f>C10+C11</f>
        <v>3410077.1860026154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AC36B-28B0-47A9-AE9C-C5400B6F7CD6}">
  <dimension ref="A1:I95"/>
  <sheetViews>
    <sheetView zoomScaleNormal="100" workbookViewId="0">
      <selection activeCell="H48" sqref="H48"/>
    </sheetView>
  </sheetViews>
  <sheetFormatPr defaultRowHeight="14.4" x14ac:dyDescent="0.3"/>
  <cols>
    <col min="2" max="2" width="81.21875" bestFit="1" customWidth="1"/>
    <col min="3" max="3" width="2.6640625" bestFit="1" customWidth="1"/>
    <col min="6" max="6" width="12.5546875" bestFit="1" customWidth="1"/>
    <col min="7" max="7" width="10.5546875" bestFit="1" customWidth="1"/>
    <col min="8" max="8" width="20.21875" bestFit="1" customWidth="1"/>
    <col min="9" max="9" width="17.21875" bestFit="1" customWidth="1"/>
  </cols>
  <sheetData>
    <row r="1" spans="1:9" ht="21.6" thickBot="1" x14ac:dyDescent="0.35">
      <c r="A1" s="1" t="s">
        <v>0</v>
      </c>
      <c r="B1" s="2" t="s">
        <v>95</v>
      </c>
      <c r="C1" s="3"/>
      <c r="D1" s="136"/>
      <c r="E1" s="136"/>
      <c r="F1" s="136"/>
      <c r="G1" s="136"/>
      <c r="H1" s="136"/>
      <c r="I1" s="136"/>
    </row>
    <row r="2" spans="1:9" ht="15" thickBot="1" x14ac:dyDescent="0.35">
      <c r="A2" s="4"/>
      <c r="B2" s="5" t="s">
        <v>1</v>
      </c>
      <c r="C2" s="6"/>
      <c r="D2" s="136"/>
      <c r="E2" s="136"/>
      <c r="F2" s="136"/>
      <c r="G2" s="136"/>
      <c r="H2" s="136"/>
      <c r="I2" s="136"/>
    </row>
    <row r="3" spans="1:9" ht="15" thickBot="1" x14ac:dyDescent="0.35">
      <c r="A3" s="7"/>
      <c r="B3" s="137"/>
      <c r="C3" s="137"/>
      <c r="D3" s="137"/>
      <c r="E3" s="137"/>
      <c r="F3" s="137"/>
      <c r="G3" s="137"/>
      <c r="H3" s="137"/>
      <c r="I3" s="137"/>
    </row>
    <row r="4" spans="1:9" ht="15" thickBot="1" x14ac:dyDescent="0.35">
      <c r="A4" s="8" t="s">
        <v>2</v>
      </c>
      <c r="B4" s="9"/>
      <c r="C4" s="9"/>
      <c r="D4" s="138"/>
      <c r="E4" s="138"/>
      <c r="F4" s="138"/>
      <c r="G4" s="138"/>
      <c r="H4" s="138"/>
      <c r="I4" s="138"/>
    </row>
    <row r="5" spans="1:9" x14ac:dyDescent="0.3">
      <c r="A5" s="141" t="s">
        <v>3</v>
      </c>
      <c r="B5" s="142" t="s">
        <v>4</v>
      </c>
      <c r="C5" s="143" t="s">
        <v>5</v>
      </c>
      <c r="D5" s="143" t="s">
        <v>6</v>
      </c>
      <c r="E5" s="144" t="s">
        <v>7</v>
      </c>
      <c r="F5" s="139" t="s">
        <v>8</v>
      </c>
      <c r="G5" s="140"/>
      <c r="H5" s="132" t="s">
        <v>9</v>
      </c>
      <c r="I5" s="133"/>
    </row>
    <row r="6" spans="1:9" x14ac:dyDescent="0.3">
      <c r="A6" s="141"/>
      <c r="B6" s="142"/>
      <c r="C6" s="143"/>
      <c r="D6" s="143"/>
      <c r="E6" s="144"/>
      <c r="F6" s="80" t="s">
        <v>10</v>
      </c>
      <c r="G6" s="87" t="s">
        <v>11</v>
      </c>
      <c r="H6" s="10" t="s">
        <v>10</v>
      </c>
      <c r="I6" s="11" t="s">
        <v>12</v>
      </c>
    </row>
    <row r="7" spans="1:9" ht="15" thickBot="1" x14ac:dyDescent="0.35">
      <c r="A7" s="12" t="s">
        <v>13</v>
      </c>
      <c r="B7" s="13" t="s">
        <v>13</v>
      </c>
      <c r="C7" s="14" t="s">
        <v>13</v>
      </c>
      <c r="D7" s="14" t="s">
        <v>13</v>
      </c>
      <c r="E7" s="68" t="s">
        <v>13</v>
      </c>
      <c r="F7" s="81" t="s">
        <v>14</v>
      </c>
      <c r="G7" s="88" t="s">
        <v>14</v>
      </c>
      <c r="H7" s="15" t="s">
        <v>14</v>
      </c>
      <c r="I7" s="16" t="s">
        <v>14</v>
      </c>
    </row>
    <row r="8" spans="1:9" x14ac:dyDescent="0.3">
      <c r="A8" s="17"/>
      <c r="B8" s="18"/>
      <c r="C8" s="19"/>
      <c r="D8" s="19"/>
      <c r="E8" s="69"/>
      <c r="F8" s="82"/>
      <c r="G8" s="89"/>
      <c r="H8" s="104"/>
      <c r="I8" s="105"/>
    </row>
    <row r="9" spans="1:9" x14ac:dyDescent="0.3">
      <c r="A9" s="20"/>
      <c r="B9" s="21" t="s">
        <v>15</v>
      </c>
      <c r="C9" s="22"/>
      <c r="D9" s="22"/>
      <c r="E9" s="70"/>
      <c r="F9" s="83"/>
      <c r="G9" s="90"/>
      <c r="H9" s="134"/>
      <c r="I9" s="135"/>
    </row>
    <row r="10" spans="1:9" x14ac:dyDescent="0.3">
      <c r="A10" s="20"/>
      <c r="B10" s="21"/>
      <c r="C10" s="22"/>
      <c r="D10" s="22"/>
      <c r="E10" s="70"/>
      <c r="F10" s="84"/>
      <c r="G10" s="91"/>
      <c r="H10" s="106"/>
      <c r="I10" s="107"/>
    </row>
    <row r="11" spans="1:9" x14ac:dyDescent="0.3">
      <c r="A11" s="65"/>
      <c r="B11" s="66"/>
      <c r="C11" s="67"/>
      <c r="D11" s="67"/>
      <c r="E11" s="71"/>
      <c r="F11" s="85"/>
      <c r="G11" s="92"/>
      <c r="H11" s="108"/>
      <c r="I11" s="109"/>
    </row>
    <row r="12" spans="1:9" ht="15.6" x14ac:dyDescent="0.3">
      <c r="A12" s="60">
        <v>1</v>
      </c>
      <c r="B12" s="99" t="s">
        <v>16</v>
      </c>
      <c r="C12" s="64"/>
      <c r="D12" s="64"/>
      <c r="E12" s="72"/>
      <c r="F12" s="86"/>
      <c r="G12" s="93"/>
      <c r="H12" s="116">
        <f>SUM(H14:H23)</f>
        <v>1780069.1841972847</v>
      </c>
      <c r="I12" s="117">
        <f>SUM(I14:I23)</f>
        <v>384531.55016064923</v>
      </c>
    </row>
    <row r="13" spans="1:9" x14ac:dyDescent="0.3">
      <c r="A13" s="60"/>
      <c r="B13" s="99"/>
      <c r="C13" s="64"/>
      <c r="D13" s="64"/>
      <c r="E13" s="72"/>
      <c r="F13" s="86"/>
      <c r="G13" s="93"/>
      <c r="H13" s="110"/>
      <c r="I13" s="111"/>
    </row>
    <row r="14" spans="1:9" x14ac:dyDescent="0.3">
      <c r="A14" s="24" t="s">
        <v>17</v>
      </c>
      <c r="B14" s="25" t="s">
        <v>77</v>
      </c>
      <c r="C14" s="26"/>
      <c r="D14" s="26" t="s">
        <v>18</v>
      </c>
      <c r="E14" s="73">
        <v>3</v>
      </c>
      <c r="F14" s="120">
        <v>82850.526087127757</v>
      </c>
      <c r="G14" s="121">
        <v>4271.1992320793743</v>
      </c>
      <c r="H14" s="112">
        <f>F14*E14</f>
        <v>248551.57826138329</v>
      </c>
      <c r="I14" s="113">
        <f>E14*G14</f>
        <v>12813.597696238123</v>
      </c>
    </row>
    <row r="15" spans="1:9" x14ac:dyDescent="0.3">
      <c r="A15" s="24" t="s">
        <v>19</v>
      </c>
      <c r="B15" s="25" t="s">
        <v>78</v>
      </c>
      <c r="C15" s="26"/>
      <c r="D15" s="26" t="s">
        <v>20</v>
      </c>
      <c r="E15" s="73">
        <v>6</v>
      </c>
      <c r="F15" s="120">
        <v>47343.517098577438</v>
      </c>
      <c r="G15" s="121">
        <v>3050.8565943424101</v>
      </c>
      <c r="H15" s="112">
        <f t="shared" ref="H15:H62" si="0">F15*E15</f>
        <v>284061.10259146465</v>
      </c>
      <c r="I15" s="113">
        <f t="shared" ref="I15:I17" si="1">E15*G15</f>
        <v>18305.139566054459</v>
      </c>
    </row>
    <row r="16" spans="1:9" x14ac:dyDescent="0.3">
      <c r="A16" s="24" t="s">
        <v>21</v>
      </c>
      <c r="B16" s="27" t="s">
        <v>79</v>
      </c>
      <c r="C16" s="26"/>
      <c r="D16" s="26" t="s">
        <v>18</v>
      </c>
      <c r="E16" s="73">
        <v>178</v>
      </c>
      <c r="F16" s="120">
        <v>2436.7801790331696</v>
      </c>
      <c r="G16" s="121">
        <v>427.12566599682089</v>
      </c>
      <c r="H16" s="112">
        <f t="shared" si="0"/>
        <v>433746.87186790421</v>
      </c>
      <c r="I16" s="113">
        <f t="shared" si="1"/>
        <v>76028.368547434118</v>
      </c>
    </row>
    <row r="17" spans="1:9" x14ac:dyDescent="0.3">
      <c r="A17" s="24" t="s">
        <v>22</v>
      </c>
      <c r="B17" s="27" t="s">
        <v>96</v>
      </c>
      <c r="C17" s="26"/>
      <c r="D17" s="26" t="s">
        <v>18</v>
      </c>
      <c r="E17" s="73">
        <v>178</v>
      </c>
      <c r="F17" s="120">
        <v>1149.6603921592391</v>
      </c>
      <c r="G17" s="121">
        <v>366.10279132108923</v>
      </c>
      <c r="H17" s="112">
        <f t="shared" si="0"/>
        <v>204639.54980434457</v>
      </c>
      <c r="I17" s="113">
        <f t="shared" si="1"/>
        <v>65166.29685515388</v>
      </c>
    </row>
    <row r="18" spans="1:9" x14ac:dyDescent="0.3">
      <c r="A18" s="24"/>
      <c r="B18" s="27"/>
      <c r="C18" s="26"/>
      <c r="D18" s="26"/>
      <c r="E18" s="73"/>
      <c r="F18" s="120"/>
      <c r="G18" s="121"/>
      <c r="H18" s="112"/>
      <c r="I18" s="113"/>
    </row>
    <row r="19" spans="1:9" x14ac:dyDescent="0.3">
      <c r="A19" s="24" t="s">
        <v>23</v>
      </c>
      <c r="B19" s="28" t="s">
        <v>24</v>
      </c>
      <c r="C19" s="26"/>
      <c r="D19" s="26"/>
      <c r="E19" s="73"/>
      <c r="F19" s="120"/>
      <c r="G19" s="121"/>
      <c r="H19" s="112"/>
      <c r="I19" s="113"/>
    </row>
    <row r="20" spans="1:9" x14ac:dyDescent="0.3">
      <c r="A20" s="24"/>
      <c r="B20" s="29" t="s">
        <v>97</v>
      </c>
      <c r="C20" s="26"/>
      <c r="D20" s="26" t="s">
        <v>18</v>
      </c>
      <c r="E20" s="73">
        <v>98</v>
      </c>
      <c r="F20" s="120">
        <v>1624.5201193554465</v>
      </c>
      <c r="G20" s="121">
        <v>671.1941935442137</v>
      </c>
      <c r="H20" s="112">
        <f t="shared" si="0"/>
        <v>159202.97169683376</v>
      </c>
      <c r="I20" s="113">
        <f>G20*E20</f>
        <v>65777.030967332947</v>
      </c>
    </row>
    <row r="21" spans="1:9" x14ac:dyDescent="0.3">
      <c r="A21" s="24"/>
      <c r="B21" s="29" t="s">
        <v>98</v>
      </c>
      <c r="C21" s="26"/>
      <c r="D21" s="26" t="s">
        <v>18</v>
      </c>
      <c r="E21" s="73">
        <v>80</v>
      </c>
      <c r="F21" s="120">
        <v>5623.33887469193</v>
      </c>
      <c r="G21" s="121">
        <v>1830.5139566054461</v>
      </c>
      <c r="H21" s="112">
        <f t="shared" si="0"/>
        <v>449867.1099753544</v>
      </c>
      <c r="I21" s="113">
        <f>G21*E21</f>
        <v>146441.1165284357</v>
      </c>
    </row>
    <row r="22" spans="1:9" x14ac:dyDescent="0.3">
      <c r="A22" s="24"/>
      <c r="B22" s="27" t="s">
        <v>25</v>
      </c>
      <c r="C22" s="26"/>
      <c r="D22" s="26"/>
      <c r="E22" s="73"/>
      <c r="F22" s="120"/>
      <c r="G22" s="121"/>
      <c r="H22" s="112"/>
      <c r="I22" s="113"/>
    </row>
    <row r="23" spans="1:9" x14ac:dyDescent="0.3">
      <c r="A23" s="62"/>
      <c r="B23" s="63"/>
      <c r="C23" s="59"/>
      <c r="D23" s="59"/>
      <c r="E23" s="74"/>
      <c r="F23" s="122"/>
      <c r="G23" s="123"/>
      <c r="H23" s="114"/>
      <c r="I23" s="115"/>
    </row>
    <row r="24" spans="1:9" ht="15.6" x14ac:dyDescent="0.3">
      <c r="A24" s="60">
        <v>2</v>
      </c>
      <c r="B24" s="61" t="s">
        <v>26</v>
      </c>
      <c r="C24" s="56"/>
      <c r="D24" s="56"/>
      <c r="E24" s="75"/>
      <c r="F24" s="124"/>
      <c r="G24" s="125"/>
      <c r="H24" s="116">
        <f>SUM(H26:H63)</f>
        <v>98775.773540828683</v>
      </c>
      <c r="I24" s="117">
        <f>SUM(I27:I63)</f>
        <v>16359.000298069266</v>
      </c>
    </row>
    <row r="25" spans="1:9" x14ac:dyDescent="0.3">
      <c r="A25" s="23"/>
      <c r="B25" s="28"/>
      <c r="C25" s="26"/>
      <c r="D25" s="26"/>
      <c r="E25" s="73"/>
      <c r="F25" s="120"/>
      <c r="G25" s="121"/>
      <c r="H25" s="112"/>
      <c r="I25" s="113"/>
    </row>
    <row r="26" spans="1:9" x14ac:dyDescent="0.3">
      <c r="A26" s="24" t="s">
        <v>27</v>
      </c>
      <c r="B26" s="28" t="s">
        <v>81</v>
      </c>
      <c r="C26" s="26"/>
      <c r="D26" s="26"/>
      <c r="E26" s="73"/>
      <c r="F26" s="120"/>
      <c r="G26" s="121"/>
      <c r="H26" s="112"/>
      <c r="I26" s="113"/>
    </row>
    <row r="27" spans="1:9" x14ac:dyDescent="0.3">
      <c r="A27" s="24"/>
      <c r="B27" s="27" t="s">
        <v>80</v>
      </c>
      <c r="C27" s="26"/>
      <c r="D27" s="26" t="s">
        <v>18</v>
      </c>
      <c r="E27" s="73">
        <v>1</v>
      </c>
      <c r="F27" s="120">
        <v>6498.0804774217859</v>
      </c>
      <c r="G27" s="121">
        <v>122.0342637736964</v>
      </c>
      <c r="H27" s="112">
        <f t="shared" si="0"/>
        <v>6498.0804774217859</v>
      </c>
      <c r="I27" s="113">
        <f>G27*E27</f>
        <v>122.0342637736964</v>
      </c>
    </row>
    <row r="28" spans="1:9" x14ac:dyDescent="0.3">
      <c r="A28" s="24"/>
      <c r="B28" s="27" t="s">
        <v>28</v>
      </c>
      <c r="C28" s="26"/>
      <c r="D28" s="26" t="s">
        <v>18</v>
      </c>
      <c r="E28" s="73">
        <v>2</v>
      </c>
      <c r="F28" s="120">
        <v>1124.6677749383862</v>
      </c>
      <c r="G28" s="121">
        <v>61.022874675731671</v>
      </c>
      <c r="H28" s="112">
        <f t="shared" si="0"/>
        <v>2249.3355498767723</v>
      </c>
      <c r="I28" s="113">
        <f t="shared" ref="I28:I38" si="2">G28*E28</f>
        <v>122.04574935146334</v>
      </c>
    </row>
    <row r="29" spans="1:9" x14ac:dyDescent="0.3">
      <c r="A29" s="24"/>
      <c r="B29" s="27" t="s">
        <v>29</v>
      </c>
      <c r="C29" s="26"/>
      <c r="D29" s="26" t="s">
        <v>18</v>
      </c>
      <c r="E29" s="73">
        <v>3</v>
      </c>
      <c r="F29" s="120">
        <v>2249.3355498767723</v>
      </c>
      <c r="G29" s="121">
        <v>61.022874675731671</v>
      </c>
      <c r="H29" s="112">
        <f t="shared" si="0"/>
        <v>6748.006649630317</v>
      </c>
      <c r="I29" s="113">
        <f t="shared" si="2"/>
        <v>183.06862402719503</v>
      </c>
    </row>
    <row r="30" spans="1:9" x14ac:dyDescent="0.3">
      <c r="A30" s="24"/>
      <c r="B30" s="27" t="s">
        <v>99</v>
      </c>
      <c r="C30" s="26"/>
      <c r="D30" s="26" t="s">
        <v>18</v>
      </c>
      <c r="E30" s="73">
        <v>1</v>
      </c>
      <c r="F30" s="120">
        <v>1749.4832054597116</v>
      </c>
      <c r="G30" s="121">
        <v>610.17131886848199</v>
      </c>
      <c r="H30" s="112">
        <f t="shared" si="0"/>
        <v>1749.4832054597116</v>
      </c>
      <c r="I30" s="113">
        <f t="shared" si="2"/>
        <v>610.17131886848199</v>
      </c>
    </row>
    <row r="31" spans="1:9" x14ac:dyDescent="0.3">
      <c r="A31" s="30"/>
      <c r="B31" s="27" t="s">
        <v>82</v>
      </c>
      <c r="C31" s="26"/>
      <c r="D31" s="26" t="s">
        <v>18</v>
      </c>
      <c r="E31" s="73">
        <v>1</v>
      </c>
      <c r="F31" s="120">
        <v>5898.2576641213127</v>
      </c>
      <c r="G31" s="121">
        <v>61.022874675731671</v>
      </c>
      <c r="H31" s="112">
        <f t="shared" si="0"/>
        <v>5898.2576641213127</v>
      </c>
      <c r="I31" s="113">
        <f t="shared" si="2"/>
        <v>61.022874675731671</v>
      </c>
    </row>
    <row r="32" spans="1:9" x14ac:dyDescent="0.3">
      <c r="A32" s="30"/>
      <c r="B32" s="27" t="s">
        <v>30</v>
      </c>
      <c r="C32" s="26"/>
      <c r="D32" s="26" t="s">
        <v>18</v>
      </c>
      <c r="E32" s="73">
        <v>1</v>
      </c>
      <c r="F32" s="120">
        <v>749.77851662559067</v>
      </c>
      <c r="G32" s="121">
        <v>61.022874675731671</v>
      </c>
      <c r="H32" s="112">
        <f t="shared" si="0"/>
        <v>749.77851662559067</v>
      </c>
      <c r="I32" s="113">
        <f t="shared" si="2"/>
        <v>61.022874675731671</v>
      </c>
    </row>
    <row r="33" spans="1:9" x14ac:dyDescent="0.3">
      <c r="A33" s="30"/>
      <c r="B33" s="27" t="s">
        <v>84</v>
      </c>
      <c r="C33" s="26"/>
      <c r="D33" s="26" t="s">
        <v>18</v>
      </c>
      <c r="E33" s="73">
        <v>2</v>
      </c>
      <c r="F33" s="120">
        <v>199.94093776682419</v>
      </c>
      <c r="G33" s="121">
        <v>61.022874675731671</v>
      </c>
      <c r="H33" s="112">
        <f t="shared" si="0"/>
        <v>399.88187553364838</v>
      </c>
      <c r="I33" s="113">
        <f t="shared" si="2"/>
        <v>122.04574935146334</v>
      </c>
    </row>
    <row r="34" spans="1:9" x14ac:dyDescent="0.3">
      <c r="A34" s="30"/>
      <c r="B34" s="27" t="s">
        <v>85</v>
      </c>
      <c r="C34" s="26"/>
      <c r="D34" s="26" t="s">
        <v>18</v>
      </c>
      <c r="E34" s="73">
        <v>3</v>
      </c>
      <c r="F34" s="120">
        <v>99.970468883412096</v>
      </c>
      <c r="G34" s="121">
        <v>61.022874675731671</v>
      </c>
      <c r="H34" s="112">
        <f t="shared" si="0"/>
        <v>299.9114066502363</v>
      </c>
      <c r="I34" s="113">
        <f t="shared" si="2"/>
        <v>183.06862402719503</v>
      </c>
    </row>
    <row r="35" spans="1:9" x14ac:dyDescent="0.3">
      <c r="A35" s="30"/>
      <c r="B35" s="27" t="s">
        <v>31</v>
      </c>
      <c r="C35" s="26"/>
      <c r="D35" s="26" t="s">
        <v>18</v>
      </c>
      <c r="E35" s="73">
        <v>1</v>
      </c>
      <c r="F35" s="120">
        <v>699.79328218388457</v>
      </c>
      <c r="G35" s="121">
        <v>61.022874675731671</v>
      </c>
      <c r="H35" s="112">
        <f t="shared" si="0"/>
        <v>699.79328218388457</v>
      </c>
      <c r="I35" s="113">
        <f t="shared" si="2"/>
        <v>61.022874675731671</v>
      </c>
    </row>
    <row r="36" spans="1:9" x14ac:dyDescent="0.3">
      <c r="A36" s="30"/>
      <c r="B36" s="27" t="s">
        <v>32</v>
      </c>
      <c r="C36" s="26"/>
      <c r="D36" s="26" t="s">
        <v>18</v>
      </c>
      <c r="E36" s="73">
        <v>1</v>
      </c>
      <c r="F36" s="120">
        <v>6872.9697357345813</v>
      </c>
      <c r="G36" s="121">
        <v>610.17131886848199</v>
      </c>
      <c r="H36" s="112">
        <f t="shared" si="0"/>
        <v>6872.9697357345813</v>
      </c>
      <c r="I36" s="113">
        <f t="shared" si="2"/>
        <v>610.17131886848199</v>
      </c>
    </row>
    <row r="37" spans="1:9" x14ac:dyDescent="0.3">
      <c r="A37" s="30"/>
      <c r="B37" s="27" t="s">
        <v>83</v>
      </c>
      <c r="C37" s="26"/>
      <c r="D37" s="26" t="s">
        <v>18</v>
      </c>
      <c r="E37" s="73">
        <v>1</v>
      </c>
      <c r="F37" s="120">
        <v>10746.825404966799</v>
      </c>
      <c r="G37" s="121">
        <v>610.17131886848199</v>
      </c>
      <c r="H37" s="112">
        <f t="shared" si="0"/>
        <v>10746.825404966799</v>
      </c>
      <c r="I37" s="113">
        <f t="shared" si="2"/>
        <v>610.17131886848199</v>
      </c>
    </row>
    <row r="38" spans="1:9" x14ac:dyDescent="0.3">
      <c r="A38" s="30"/>
      <c r="B38" s="31" t="s">
        <v>33</v>
      </c>
      <c r="C38" s="26"/>
      <c r="D38" s="26" t="s">
        <v>20</v>
      </c>
      <c r="E38" s="73">
        <v>1</v>
      </c>
      <c r="F38" s="120">
        <v>3748.8925831279535</v>
      </c>
      <c r="G38" s="121">
        <v>3050.8565943424101</v>
      </c>
      <c r="H38" s="112">
        <f t="shared" si="0"/>
        <v>3748.8925831279535</v>
      </c>
      <c r="I38" s="113">
        <f t="shared" si="2"/>
        <v>3050.8565943424101</v>
      </c>
    </row>
    <row r="39" spans="1:9" x14ac:dyDescent="0.3">
      <c r="A39" s="30"/>
      <c r="B39" s="31"/>
      <c r="C39" s="26"/>
      <c r="D39" s="26"/>
      <c r="E39" s="73"/>
      <c r="F39" s="120"/>
      <c r="G39" s="121"/>
      <c r="H39" s="112"/>
      <c r="I39" s="113"/>
    </row>
    <row r="40" spans="1:9" x14ac:dyDescent="0.3">
      <c r="A40" s="24" t="s">
        <v>34</v>
      </c>
      <c r="B40" s="28" t="s">
        <v>35</v>
      </c>
      <c r="C40" s="26"/>
      <c r="D40" s="26"/>
      <c r="E40" s="73"/>
      <c r="F40" s="120"/>
      <c r="G40" s="121"/>
      <c r="H40" s="112"/>
      <c r="I40" s="113"/>
    </row>
    <row r="41" spans="1:9" x14ac:dyDescent="0.3">
      <c r="A41" s="24"/>
      <c r="B41" s="27" t="s">
        <v>36</v>
      </c>
      <c r="C41" s="26"/>
      <c r="D41" s="26" t="s">
        <v>18</v>
      </c>
      <c r="E41" s="73">
        <v>12</v>
      </c>
      <c r="F41" s="120">
        <v>174.94832054597114</v>
      </c>
      <c r="G41" s="121">
        <v>61.022874675731671</v>
      </c>
      <c r="H41" s="112">
        <f t="shared" si="0"/>
        <v>2099.3798465516538</v>
      </c>
      <c r="I41" s="113">
        <f t="shared" ref="I41:I45" si="3">G41*E41</f>
        <v>732.27449610878011</v>
      </c>
    </row>
    <row r="42" spans="1:9" x14ac:dyDescent="0.3">
      <c r="A42" s="24"/>
      <c r="B42" s="27" t="s">
        <v>100</v>
      </c>
      <c r="C42" s="26"/>
      <c r="D42" s="26" t="s">
        <v>18</v>
      </c>
      <c r="E42" s="73">
        <v>24</v>
      </c>
      <c r="F42" s="120">
        <v>92.470386601602797</v>
      </c>
      <c r="G42" s="121">
        <v>18.308010960496194</v>
      </c>
      <c r="H42" s="112">
        <f t="shared" si="0"/>
        <v>2219.2892784384671</v>
      </c>
      <c r="I42" s="113">
        <f t="shared" si="3"/>
        <v>439.39226305190869</v>
      </c>
    </row>
    <row r="43" spans="1:9" x14ac:dyDescent="0.3">
      <c r="A43" s="30"/>
      <c r="B43" s="27" t="s">
        <v>86</v>
      </c>
      <c r="C43" s="26"/>
      <c r="D43" s="26" t="s">
        <v>18</v>
      </c>
      <c r="E43" s="73">
        <v>12</v>
      </c>
      <c r="F43" s="120">
        <v>1749.4832054597116</v>
      </c>
      <c r="G43" s="121">
        <v>305.09140222312448</v>
      </c>
      <c r="H43" s="112">
        <f t="shared" si="0"/>
        <v>20993.798465516538</v>
      </c>
      <c r="I43" s="113">
        <f t="shared" si="3"/>
        <v>3661.0968266774935</v>
      </c>
    </row>
    <row r="44" spans="1:9" x14ac:dyDescent="0.3">
      <c r="A44" s="30"/>
      <c r="B44" s="27" t="s">
        <v>87</v>
      </c>
      <c r="C44" s="26"/>
      <c r="D44" s="26" t="s">
        <v>18</v>
      </c>
      <c r="E44" s="73">
        <v>1</v>
      </c>
      <c r="F44" s="120">
        <v>1999.4093776682419</v>
      </c>
      <c r="G44" s="121">
        <v>244.06852754739279</v>
      </c>
      <c r="H44" s="112">
        <f t="shared" si="0"/>
        <v>1999.4093776682419</v>
      </c>
      <c r="I44" s="113">
        <f t="shared" si="3"/>
        <v>244.06852754739279</v>
      </c>
    </row>
    <row r="45" spans="1:9" x14ac:dyDescent="0.3">
      <c r="A45" s="30"/>
      <c r="B45" s="31" t="s">
        <v>33</v>
      </c>
      <c r="C45" s="26"/>
      <c r="D45" s="26" t="s">
        <v>20</v>
      </c>
      <c r="E45" s="73">
        <v>2</v>
      </c>
      <c r="F45" s="120">
        <v>1874.4462915639767</v>
      </c>
      <c r="G45" s="121">
        <v>1220.342637736964</v>
      </c>
      <c r="H45" s="112">
        <f t="shared" si="0"/>
        <v>3748.8925831279535</v>
      </c>
      <c r="I45" s="113">
        <f t="shared" si="3"/>
        <v>2440.685275473928</v>
      </c>
    </row>
    <row r="46" spans="1:9" x14ac:dyDescent="0.3">
      <c r="A46" s="30"/>
      <c r="B46" s="27"/>
      <c r="C46" s="26"/>
      <c r="D46" s="26"/>
      <c r="E46" s="73"/>
      <c r="F46" s="120"/>
      <c r="G46" s="121"/>
      <c r="H46" s="112"/>
      <c r="I46" s="113"/>
    </row>
    <row r="47" spans="1:9" x14ac:dyDescent="0.3">
      <c r="A47" s="30"/>
      <c r="B47" s="27"/>
      <c r="C47" s="26"/>
      <c r="D47" s="26"/>
      <c r="E47" s="73"/>
      <c r="F47" s="120"/>
      <c r="G47" s="121"/>
      <c r="H47" s="112"/>
      <c r="I47" s="113"/>
    </row>
    <row r="48" spans="1:9" x14ac:dyDescent="0.3">
      <c r="A48" s="24" t="s">
        <v>37</v>
      </c>
      <c r="B48" s="28" t="s">
        <v>38</v>
      </c>
      <c r="C48" s="26"/>
      <c r="D48" s="26"/>
      <c r="E48" s="73"/>
      <c r="F48" s="120"/>
      <c r="G48" s="121"/>
      <c r="H48" s="112"/>
      <c r="I48" s="113"/>
    </row>
    <row r="49" spans="1:9" x14ac:dyDescent="0.3">
      <c r="A49" s="32" t="s">
        <v>39</v>
      </c>
      <c r="B49" s="28" t="s">
        <v>101</v>
      </c>
      <c r="C49" s="26"/>
      <c r="D49" s="26"/>
      <c r="E49" s="73"/>
      <c r="F49" s="120"/>
      <c r="G49" s="121"/>
      <c r="H49" s="112"/>
      <c r="I49" s="113"/>
    </row>
    <row r="50" spans="1:9" x14ac:dyDescent="0.3">
      <c r="A50" s="24"/>
      <c r="B50" s="27" t="s">
        <v>88</v>
      </c>
      <c r="C50" s="26"/>
      <c r="D50" s="26" t="s">
        <v>18</v>
      </c>
      <c r="E50" s="73">
        <v>1</v>
      </c>
      <c r="F50" s="120">
        <v>9497.1945439241481</v>
      </c>
      <c r="G50" s="121">
        <v>427.12566599682089</v>
      </c>
      <c r="H50" s="112">
        <f t="shared" si="0"/>
        <v>9497.1945439241481</v>
      </c>
      <c r="I50" s="113">
        <f t="shared" ref="I50:I52" si="4">G50*E50</f>
        <v>427.12566599682089</v>
      </c>
    </row>
    <row r="51" spans="1:9" x14ac:dyDescent="0.3">
      <c r="A51" s="24"/>
      <c r="B51" s="27" t="s">
        <v>28</v>
      </c>
      <c r="C51" s="26"/>
      <c r="D51" s="26" t="s">
        <v>18</v>
      </c>
      <c r="E51" s="73">
        <v>1</v>
      </c>
      <c r="F51" s="120">
        <v>1999.4093776682419</v>
      </c>
      <c r="G51" s="121">
        <v>122.0342637736964</v>
      </c>
      <c r="H51" s="112">
        <f t="shared" si="0"/>
        <v>1999.4093776682419</v>
      </c>
      <c r="I51" s="113">
        <f t="shared" si="4"/>
        <v>122.0342637736964</v>
      </c>
    </row>
    <row r="52" spans="1:9" x14ac:dyDescent="0.3">
      <c r="A52" s="24"/>
      <c r="B52" s="31" t="s">
        <v>40</v>
      </c>
      <c r="C52" s="26"/>
      <c r="D52" s="26" t="s">
        <v>20</v>
      </c>
      <c r="E52" s="73">
        <v>1</v>
      </c>
      <c r="F52" s="120">
        <v>1999.4093776682419</v>
      </c>
      <c r="G52" s="121">
        <v>122.0342637736964</v>
      </c>
      <c r="H52" s="112">
        <f t="shared" si="0"/>
        <v>1999.4093776682419</v>
      </c>
      <c r="I52" s="113">
        <f t="shared" si="4"/>
        <v>122.0342637736964</v>
      </c>
    </row>
    <row r="53" spans="1:9" x14ac:dyDescent="0.3">
      <c r="A53" s="24"/>
      <c r="B53" s="31"/>
      <c r="C53" s="26"/>
      <c r="D53" s="26"/>
      <c r="E53" s="73"/>
      <c r="F53" s="120"/>
      <c r="G53" s="121"/>
      <c r="H53" s="112"/>
      <c r="I53" s="113"/>
    </row>
    <row r="54" spans="1:9" x14ac:dyDescent="0.3">
      <c r="A54" s="32" t="s">
        <v>41</v>
      </c>
      <c r="B54" s="28" t="s">
        <v>42</v>
      </c>
      <c r="C54" s="26"/>
      <c r="D54" s="26"/>
      <c r="E54" s="73"/>
      <c r="F54" s="120"/>
      <c r="G54" s="121"/>
      <c r="H54" s="112"/>
      <c r="I54" s="113"/>
    </row>
    <row r="55" spans="1:9" x14ac:dyDescent="0.3">
      <c r="A55" s="24"/>
      <c r="B55" s="27" t="s">
        <v>43</v>
      </c>
      <c r="C55" s="26"/>
      <c r="D55" s="26" t="s">
        <v>18</v>
      </c>
      <c r="E55" s="73">
        <v>1</v>
      </c>
      <c r="F55" s="120">
        <v>149.95570332511815</v>
      </c>
      <c r="G55" s="121">
        <v>61.022874675731671</v>
      </c>
      <c r="H55" s="112">
        <f t="shared" si="0"/>
        <v>149.95570332511815</v>
      </c>
      <c r="I55" s="113">
        <f t="shared" ref="I55:I62" si="5">G55*E55</f>
        <v>61.022874675731671</v>
      </c>
    </row>
    <row r="56" spans="1:9" x14ac:dyDescent="0.3">
      <c r="A56" s="24"/>
      <c r="B56" s="27" t="s">
        <v>44</v>
      </c>
      <c r="C56" s="26"/>
      <c r="D56" s="26" t="s">
        <v>18</v>
      </c>
      <c r="E56" s="73">
        <v>1</v>
      </c>
      <c r="F56" s="120">
        <v>199.94093776682419</v>
      </c>
      <c r="G56" s="121">
        <v>61.022874675731671</v>
      </c>
      <c r="H56" s="112">
        <f t="shared" si="0"/>
        <v>199.94093776682419</v>
      </c>
      <c r="I56" s="113">
        <f t="shared" si="5"/>
        <v>61.022874675731671</v>
      </c>
    </row>
    <row r="57" spans="1:9" x14ac:dyDescent="0.3">
      <c r="A57" s="24"/>
      <c r="B57" s="27" t="s">
        <v>45</v>
      </c>
      <c r="C57" s="26"/>
      <c r="D57" s="26" t="s">
        <v>18</v>
      </c>
      <c r="E57" s="73">
        <v>3</v>
      </c>
      <c r="F57" s="120">
        <v>19.996390892235805</v>
      </c>
      <c r="G57" s="121">
        <v>18.308010960496194</v>
      </c>
      <c r="H57" s="112">
        <f t="shared" si="0"/>
        <v>59.989172676707412</v>
      </c>
      <c r="I57" s="113">
        <f t="shared" si="5"/>
        <v>54.924032881488586</v>
      </c>
    </row>
    <row r="58" spans="1:9" x14ac:dyDescent="0.3">
      <c r="A58" s="24"/>
      <c r="B58" s="27" t="s">
        <v>46</v>
      </c>
      <c r="C58" s="26"/>
      <c r="D58" s="26" t="s">
        <v>18</v>
      </c>
      <c r="E58" s="73">
        <v>1</v>
      </c>
      <c r="F58" s="120">
        <v>3498.9664109194232</v>
      </c>
      <c r="G58" s="121">
        <v>122.0342637736964</v>
      </c>
      <c r="H58" s="112">
        <f t="shared" si="0"/>
        <v>3498.9664109194232</v>
      </c>
      <c r="I58" s="113">
        <f>G58*E58</f>
        <v>122.0342637736964</v>
      </c>
    </row>
    <row r="59" spans="1:9" x14ac:dyDescent="0.3">
      <c r="A59" s="24"/>
      <c r="B59" s="27" t="s">
        <v>47</v>
      </c>
      <c r="C59" s="26"/>
      <c r="D59" s="26" t="s">
        <v>18</v>
      </c>
      <c r="E59" s="73">
        <v>3</v>
      </c>
      <c r="F59" s="120">
        <v>499.85234441706046</v>
      </c>
      <c r="G59" s="121">
        <v>122.0342637736964</v>
      </c>
      <c r="H59" s="112">
        <f t="shared" si="0"/>
        <v>1499.5570332511813</v>
      </c>
      <c r="I59" s="113">
        <f t="shared" si="5"/>
        <v>366.10279132108917</v>
      </c>
    </row>
    <row r="60" spans="1:9" x14ac:dyDescent="0.3">
      <c r="A60" s="24"/>
      <c r="B60" s="27" t="s">
        <v>48</v>
      </c>
      <c r="C60" s="26"/>
      <c r="D60" s="26" t="s">
        <v>18</v>
      </c>
      <c r="E60" s="73">
        <v>1</v>
      </c>
      <c r="F60" s="120">
        <v>149.95570332511815</v>
      </c>
      <c r="G60" s="121">
        <v>122.0342637736964</v>
      </c>
      <c r="H60" s="112">
        <f t="shared" si="0"/>
        <v>149.95570332511815</v>
      </c>
      <c r="I60" s="113">
        <f t="shared" si="5"/>
        <v>122.0342637736964</v>
      </c>
    </row>
    <row r="61" spans="1:9" x14ac:dyDescent="0.3">
      <c r="A61" s="24"/>
      <c r="B61" s="31" t="s">
        <v>33</v>
      </c>
      <c r="C61" s="26"/>
      <c r="D61" s="26" t="s">
        <v>20</v>
      </c>
      <c r="E61" s="73">
        <v>1</v>
      </c>
      <c r="F61" s="120">
        <v>999.70468883412093</v>
      </c>
      <c r="G61" s="121">
        <v>610.17131886848199</v>
      </c>
      <c r="H61" s="112">
        <f t="shared" si="0"/>
        <v>999.70468883412093</v>
      </c>
      <c r="I61" s="113">
        <f t="shared" si="5"/>
        <v>610.17131886848199</v>
      </c>
    </row>
    <row r="62" spans="1:9" x14ac:dyDescent="0.3">
      <c r="A62" s="24"/>
      <c r="B62" s="31" t="s">
        <v>49</v>
      </c>
      <c r="C62" s="26"/>
      <c r="D62" s="26" t="s">
        <v>20</v>
      </c>
      <c r="E62" s="73">
        <v>1</v>
      </c>
      <c r="F62" s="120">
        <v>999.70468883412093</v>
      </c>
      <c r="G62" s="121">
        <v>976.27411018957116</v>
      </c>
      <c r="H62" s="112">
        <f t="shared" si="0"/>
        <v>999.70468883412093</v>
      </c>
      <c r="I62" s="113">
        <f t="shared" si="5"/>
        <v>976.27411018957116</v>
      </c>
    </row>
    <row r="63" spans="1:9" x14ac:dyDescent="0.3">
      <c r="A63" s="57"/>
      <c r="B63" s="58"/>
      <c r="C63" s="59"/>
      <c r="D63" s="59"/>
      <c r="E63" s="74"/>
      <c r="F63" s="122"/>
      <c r="G63" s="123"/>
      <c r="H63" s="114"/>
      <c r="I63" s="115"/>
    </row>
    <row r="64" spans="1:9" ht="15.6" x14ac:dyDescent="0.3">
      <c r="A64" s="47">
        <v>3</v>
      </c>
      <c r="B64" s="48" t="s">
        <v>50</v>
      </c>
      <c r="C64" s="55"/>
      <c r="D64" s="56"/>
      <c r="E64" s="75"/>
      <c r="F64" s="124"/>
      <c r="G64" s="125"/>
      <c r="H64" s="116">
        <f>SUM(H66:H83)</f>
        <v>212312.51300270174</v>
      </c>
      <c r="I64" s="117">
        <f>SUM(I66:I83)</f>
        <v>6101.7131886848201</v>
      </c>
    </row>
    <row r="65" spans="1:9" x14ac:dyDescent="0.3">
      <c r="A65" s="33" t="s">
        <v>51</v>
      </c>
      <c r="B65" s="34" t="s">
        <v>52</v>
      </c>
      <c r="C65" s="35"/>
      <c r="D65" s="26"/>
      <c r="E65" s="73"/>
      <c r="F65" s="120"/>
      <c r="G65" s="121"/>
      <c r="H65" s="112"/>
      <c r="I65" s="113"/>
    </row>
    <row r="66" spans="1:9" x14ac:dyDescent="0.3">
      <c r="A66" s="36"/>
      <c r="B66" s="31" t="s">
        <v>54</v>
      </c>
      <c r="C66" s="37"/>
      <c r="D66" s="37" t="s">
        <v>53</v>
      </c>
      <c r="E66" s="76">
        <v>3500</v>
      </c>
      <c r="F66" s="120">
        <v>24.992617220853024</v>
      </c>
      <c r="G66" s="121">
        <v>0</v>
      </c>
      <c r="H66" s="112">
        <f t="shared" ref="H66:H82" si="6">F66*E66</f>
        <v>87474.16027298558</v>
      </c>
      <c r="I66" s="113">
        <f t="shared" ref="I66:I76" si="7">G66*E66</f>
        <v>0</v>
      </c>
    </row>
    <row r="67" spans="1:9" x14ac:dyDescent="0.3">
      <c r="A67" s="36"/>
      <c r="B67" s="31" t="s">
        <v>55</v>
      </c>
      <c r="C67" s="37"/>
      <c r="D67" s="37" t="s">
        <v>18</v>
      </c>
      <c r="E67" s="76">
        <v>100</v>
      </c>
      <c r="F67" s="120">
        <v>84.970304319793513</v>
      </c>
      <c r="G67" s="121">
        <v>0</v>
      </c>
      <c r="H67" s="112">
        <f t="shared" si="6"/>
        <v>8497.0304319793504</v>
      </c>
      <c r="I67" s="113">
        <f t="shared" si="7"/>
        <v>0</v>
      </c>
    </row>
    <row r="68" spans="1:9" x14ac:dyDescent="0.3">
      <c r="A68" s="36"/>
      <c r="B68" s="31" t="s">
        <v>56</v>
      </c>
      <c r="C68" s="37"/>
      <c r="D68" s="37" t="s">
        <v>18</v>
      </c>
      <c r="E68" s="76">
        <v>100</v>
      </c>
      <c r="F68" s="120">
        <v>84.970304319793513</v>
      </c>
      <c r="G68" s="121">
        <v>0</v>
      </c>
      <c r="H68" s="112">
        <f t="shared" si="6"/>
        <v>8497.0304319793504</v>
      </c>
      <c r="I68" s="113">
        <f t="shared" si="7"/>
        <v>0</v>
      </c>
    </row>
    <row r="69" spans="1:9" x14ac:dyDescent="0.3">
      <c r="A69" s="36"/>
      <c r="B69" s="38" t="s">
        <v>57</v>
      </c>
      <c r="C69" s="37"/>
      <c r="D69" s="37" t="s">
        <v>53</v>
      </c>
      <c r="E69" s="76">
        <v>200</v>
      </c>
      <c r="F69" s="120">
        <v>21.248318868831845</v>
      </c>
      <c r="G69" s="121">
        <v>0</v>
      </c>
      <c r="H69" s="112">
        <f t="shared" si="6"/>
        <v>4249.6637737663686</v>
      </c>
      <c r="I69" s="113">
        <f t="shared" si="7"/>
        <v>0</v>
      </c>
    </row>
    <row r="70" spans="1:9" x14ac:dyDescent="0.3">
      <c r="A70" s="36"/>
      <c r="B70" s="38" t="s">
        <v>58</v>
      </c>
      <c r="C70" s="37"/>
      <c r="D70" s="37" t="s">
        <v>53</v>
      </c>
      <c r="E70" s="76">
        <v>130</v>
      </c>
      <c r="F70" s="120">
        <v>51.237162418302084</v>
      </c>
      <c r="G70" s="121">
        <v>0</v>
      </c>
      <c r="H70" s="112">
        <f t="shared" si="6"/>
        <v>6660.8311143792707</v>
      </c>
      <c r="I70" s="113">
        <f t="shared" si="7"/>
        <v>0</v>
      </c>
    </row>
    <row r="71" spans="1:9" x14ac:dyDescent="0.3">
      <c r="A71" s="36"/>
      <c r="B71" s="38" t="s">
        <v>89</v>
      </c>
      <c r="C71" s="37"/>
      <c r="D71" s="37" t="s">
        <v>53</v>
      </c>
      <c r="E71" s="76">
        <v>40</v>
      </c>
      <c r="F71" s="126">
        <v>243.67801790331697</v>
      </c>
      <c r="G71" s="127">
        <v>0</v>
      </c>
      <c r="H71" s="112">
        <f t="shared" si="6"/>
        <v>9747.1207161326784</v>
      </c>
      <c r="I71" s="113">
        <f t="shared" si="7"/>
        <v>0</v>
      </c>
    </row>
    <row r="72" spans="1:9" x14ac:dyDescent="0.3">
      <c r="A72" s="36"/>
      <c r="B72" s="31" t="s">
        <v>90</v>
      </c>
      <c r="C72" s="37"/>
      <c r="D72" s="37" t="s">
        <v>53</v>
      </c>
      <c r="E72" s="76">
        <v>15</v>
      </c>
      <c r="F72" s="120">
        <v>1224.6382438217981</v>
      </c>
      <c r="G72" s="121">
        <v>0</v>
      </c>
      <c r="H72" s="112">
        <f t="shared" si="6"/>
        <v>18369.573657326971</v>
      </c>
      <c r="I72" s="113">
        <f t="shared" si="7"/>
        <v>0</v>
      </c>
    </row>
    <row r="73" spans="1:9" x14ac:dyDescent="0.3">
      <c r="A73" s="36"/>
      <c r="B73" s="38" t="s">
        <v>59</v>
      </c>
      <c r="C73" s="37"/>
      <c r="D73" s="37" t="s">
        <v>53</v>
      </c>
      <c r="E73" s="76">
        <v>100</v>
      </c>
      <c r="F73" s="120">
        <v>15.000164563618588</v>
      </c>
      <c r="G73" s="121">
        <v>0</v>
      </c>
      <c r="H73" s="112">
        <f t="shared" si="6"/>
        <v>1500.0164563618589</v>
      </c>
      <c r="I73" s="113">
        <f t="shared" si="7"/>
        <v>0</v>
      </c>
    </row>
    <row r="74" spans="1:9" x14ac:dyDescent="0.3">
      <c r="A74" s="36"/>
      <c r="B74" s="38" t="s">
        <v>91</v>
      </c>
      <c r="C74" s="37"/>
      <c r="D74" s="37" t="s">
        <v>53</v>
      </c>
      <c r="E74" s="76">
        <v>50</v>
      </c>
      <c r="F74" s="120">
        <v>34.985069878087458</v>
      </c>
      <c r="G74" s="121">
        <v>0</v>
      </c>
      <c r="H74" s="112">
        <f t="shared" si="6"/>
        <v>1749.2534939043728</v>
      </c>
      <c r="I74" s="113">
        <f t="shared" si="7"/>
        <v>0</v>
      </c>
    </row>
    <row r="75" spans="1:9" x14ac:dyDescent="0.3">
      <c r="A75" s="36"/>
      <c r="B75" s="38" t="s">
        <v>92</v>
      </c>
      <c r="C75" s="37"/>
      <c r="D75" s="37" t="s">
        <v>53</v>
      </c>
      <c r="E75" s="76">
        <v>80</v>
      </c>
      <c r="F75" s="120">
        <v>15.000164563618588</v>
      </c>
      <c r="G75" s="121">
        <v>0</v>
      </c>
      <c r="H75" s="112">
        <f t="shared" si="6"/>
        <v>1200.0131650894871</v>
      </c>
      <c r="I75" s="113">
        <f t="shared" si="7"/>
        <v>0</v>
      </c>
    </row>
    <row r="76" spans="1:9" x14ac:dyDescent="0.3">
      <c r="A76" s="36"/>
      <c r="B76" s="31" t="s">
        <v>93</v>
      </c>
      <c r="C76" s="37"/>
      <c r="D76" s="37" t="s">
        <v>20</v>
      </c>
      <c r="E76" s="76">
        <v>1</v>
      </c>
      <c r="F76" s="120">
        <v>1874.4462915639767</v>
      </c>
      <c r="G76" s="121">
        <v>6101.7131886848201</v>
      </c>
      <c r="H76" s="112">
        <f t="shared" si="6"/>
        <v>1874.4462915639767</v>
      </c>
      <c r="I76" s="113">
        <f t="shared" si="7"/>
        <v>6101.7131886848201</v>
      </c>
    </row>
    <row r="77" spans="1:9" x14ac:dyDescent="0.3">
      <c r="A77" s="36"/>
      <c r="B77" s="31"/>
      <c r="C77" s="37"/>
      <c r="D77" s="37"/>
      <c r="E77" s="76"/>
      <c r="F77" s="120"/>
      <c r="G77" s="121"/>
      <c r="H77" s="112"/>
      <c r="I77" s="113"/>
    </row>
    <row r="78" spans="1:9" x14ac:dyDescent="0.3">
      <c r="A78" s="33" t="s">
        <v>60</v>
      </c>
      <c r="B78" s="39" t="s">
        <v>61</v>
      </c>
      <c r="C78" s="40"/>
      <c r="D78" s="37"/>
      <c r="E78" s="76"/>
      <c r="F78" s="120"/>
      <c r="G78" s="121"/>
      <c r="H78" s="112"/>
      <c r="I78" s="113"/>
    </row>
    <row r="79" spans="1:9" x14ac:dyDescent="0.3">
      <c r="A79" s="36"/>
      <c r="B79" s="31" t="s">
        <v>62</v>
      </c>
      <c r="C79" s="40"/>
      <c r="D79" s="37" t="s">
        <v>53</v>
      </c>
      <c r="E79" s="76">
        <v>50</v>
      </c>
      <c r="F79" s="120">
        <v>434.8669454117358</v>
      </c>
      <c r="G79" s="121">
        <v>0</v>
      </c>
      <c r="H79" s="112">
        <f t="shared" si="6"/>
        <v>21743.34727058679</v>
      </c>
      <c r="I79" s="113">
        <f t="shared" ref="I79:I82" si="8">G79*E79</f>
        <v>0</v>
      </c>
    </row>
    <row r="80" spans="1:9" x14ac:dyDescent="0.3">
      <c r="A80" s="36"/>
      <c r="B80" s="31" t="s">
        <v>63</v>
      </c>
      <c r="C80" s="40"/>
      <c r="D80" s="37" t="s">
        <v>53</v>
      </c>
      <c r="E80" s="76">
        <v>40</v>
      </c>
      <c r="F80" s="120">
        <v>611.06719393430296</v>
      </c>
      <c r="G80" s="121">
        <v>0</v>
      </c>
      <c r="H80" s="112">
        <f t="shared" si="6"/>
        <v>24442.687757372118</v>
      </c>
      <c r="I80" s="113">
        <f t="shared" si="8"/>
        <v>0</v>
      </c>
    </row>
    <row r="81" spans="1:9" x14ac:dyDescent="0.3">
      <c r="A81" s="36"/>
      <c r="B81" s="31" t="s">
        <v>94</v>
      </c>
      <c r="C81" s="40"/>
      <c r="D81" s="37" t="s">
        <v>53</v>
      </c>
      <c r="E81" s="76">
        <v>150</v>
      </c>
      <c r="F81" s="120">
        <v>54.98146077032326</v>
      </c>
      <c r="G81" s="121">
        <v>0</v>
      </c>
      <c r="H81" s="112">
        <f t="shared" si="6"/>
        <v>8247.2191155484888</v>
      </c>
      <c r="I81" s="113">
        <f t="shared" si="8"/>
        <v>0</v>
      </c>
    </row>
    <row r="82" spans="1:9" x14ac:dyDescent="0.3">
      <c r="A82" s="36"/>
      <c r="B82" s="31" t="s">
        <v>64</v>
      </c>
      <c r="C82" s="40"/>
      <c r="D82" s="37" t="s">
        <v>53</v>
      </c>
      <c r="E82" s="76">
        <v>30</v>
      </c>
      <c r="F82" s="120">
        <v>268.67063512416996</v>
      </c>
      <c r="G82" s="121">
        <v>0</v>
      </c>
      <c r="H82" s="112">
        <f t="shared" si="6"/>
        <v>8060.1190537250986</v>
      </c>
      <c r="I82" s="113">
        <f t="shared" si="8"/>
        <v>0</v>
      </c>
    </row>
    <row r="83" spans="1:9" x14ac:dyDescent="0.3">
      <c r="A83" s="51"/>
      <c r="B83" s="52"/>
      <c r="C83" s="53"/>
      <c r="D83" s="54"/>
      <c r="E83" s="77"/>
      <c r="F83" s="128"/>
      <c r="G83" s="129"/>
      <c r="H83" s="114"/>
      <c r="I83" s="115"/>
    </row>
    <row r="84" spans="1:9" ht="15.6" x14ac:dyDescent="0.3">
      <c r="A84" s="47">
        <v>4</v>
      </c>
      <c r="B84" s="48" t="s">
        <v>65</v>
      </c>
      <c r="C84" s="49"/>
      <c r="D84" s="50"/>
      <c r="E84" s="78"/>
      <c r="F84" s="124"/>
      <c r="G84" s="125"/>
      <c r="H84" s="116">
        <f>SUM(H86:H95)</f>
        <v>0</v>
      </c>
      <c r="I84" s="117">
        <f>SUM(I85:I95)</f>
        <v>320095.87387840572</v>
      </c>
    </row>
    <row r="85" spans="1:9" x14ac:dyDescent="0.3">
      <c r="A85" s="47"/>
      <c r="B85" s="48"/>
      <c r="C85" s="49"/>
      <c r="D85" s="50"/>
      <c r="E85" s="78"/>
      <c r="F85" s="124"/>
      <c r="G85" s="125"/>
      <c r="H85" s="110"/>
      <c r="I85" s="111"/>
    </row>
    <row r="86" spans="1:9" x14ac:dyDescent="0.3">
      <c r="A86" s="36"/>
      <c r="B86" s="41" t="s">
        <v>66</v>
      </c>
      <c r="C86" s="40"/>
      <c r="D86" s="37" t="s">
        <v>20</v>
      </c>
      <c r="E86" s="76">
        <v>2</v>
      </c>
      <c r="F86" s="120">
        <v>0</v>
      </c>
      <c r="G86" s="121">
        <v>1830.5139566054461</v>
      </c>
      <c r="H86" s="112">
        <f t="shared" ref="H86:H95" si="9">F86*E86</f>
        <v>0</v>
      </c>
      <c r="I86" s="113">
        <f t="shared" ref="I86:I95" si="10">G86*E86</f>
        <v>3661.0279132108922</v>
      </c>
    </row>
    <row r="87" spans="1:9" x14ac:dyDescent="0.3">
      <c r="A87" s="36"/>
      <c r="B87" s="42" t="s">
        <v>67</v>
      </c>
      <c r="C87" s="40"/>
      <c r="D87" s="37" t="s">
        <v>68</v>
      </c>
      <c r="E87" s="76">
        <v>240</v>
      </c>
      <c r="F87" s="120">
        <v>0</v>
      </c>
      <c r="G87" s="121">
        <v>512.54390784952489</v>
      </c>
      <c r="H87" s="112">
        <f>F87*E87</f>
        <v>0</v>
      </c>
      <c r="I87" s="113">
        <f>G87*E87</f>
        <v>123010.53788388598</v>
      </c>
    </row>
    <row r="88" spans="1:9" x14ac:dyDescent="0.3">
      <c r="A88" s="36"/>
      <c r="B88" s="41" t="s">
        <v>69</v>
      </c>
      <c r="C88" s="40"/>
      <c r="D88" s="37" t="s">
        <v>20</v>
      </c>
      <c r="E88" s="76">
        <v>1</v>
      </c>
      <c r="F88" s="126">
        <v>0</v>
      </c>
      <c r="G88" s="127">
        <v>12203.42637736964</v>
      </c>
      <c r="H88" s="112">
        <f t="shared" si="9"/>
        <v>0</v>
      </c>
      <c r="I88" s="113">
        <f t="shared" si="10"/>
        <v>12203.42637736964</v>
      </c>
    </row>
    <row r="89" spans="1:9" x14ac:dyDescent="0.3">
      <c r="A89" s="36"/>
      <c r="B89" s="41" t="s">
        <v>70</v>
      </c>
      <c r="C89" s="40"/>
      <c r="D89" s="37" t="s">
        <v>20</v>
      </c>
      <c r="E89" s="76">
        <v>1</v>
      </c>
      <c r="F89" s="126">
        <v>0</v>
      </c>
      <c r="G89" s="127">
        <v>12203.42637736964</v>
      </c>
      <c r="H89" s="112">
        <f t="shared" si="9"/>
        <v>0</v>
      </c>
      <c r="I89" s="113">
        <f t="shared" si="10"/>
        <v>12203.42637736964</v>
      </c>
    </row>
    <row r="90" spans="1:9" x14ac:dyDescent="0.3">
      <c r="A90" s="36"/>
      <c r="B90" s="41" t="s">
        <v>71</v>
      </c>
      <c r="C90" s="40"/>
      <c r="D90" s="37" t="s">
        <v>20</v>
      </c>
      <c r="E90" s="76">
        <v>1</v>
      </c>
      <c r="F90" s="120">
        <v>0</v>
      </c>
      <c r="G90" s="121">
        <v>115932.55058501157</v>
      </c>
      <c r="H90" s="112">
        <f t="shared" si="9"/>
        <v>0</v>
      </c>
      <c r="I90" s="113">
        <f t="shared" si="10"/>
        <v>115932.55058501157</v>
      </c>
    </row>
    <row r="91" spans="1:9" x14ac:dyDescent="0.3">
      <c r="A91" s="36"/>
      <c r="B91" s="41" t="s">
        <v>72</v>
      </c>
      <c r="C91" s="40"/>
      <c r="D91" s="37" t="s">
        <v>20</v>
      </c>
      <c r="E91" s="76">
        <v>1</v>
      </c>
      <c r="F91" s="126">
        <v>0</v>
      </c>
      <c r="G91" s="127">
        <v>6101.7131886848201</v>
      </c>
      <c r="H91" s="112">
        <f t="shared" si="9"/>
        <v>0</v>
      </c>
      <c r="I91" s="113">
        <f t="shared" si="10"/>
        <v>6101.7131886848201</v>
      </c>
    </row>
    <row r="92" spans="1:9" x14ac:dyDescent="0.3">
      <c r="A92" s="36"/>
      <c r="B92" s="41" t="s">
        <v>73</v>
      </c>
      <c r="C92" s="40"/>
      <c r="D92" s="37" t="s">
        <v>20</v>
      </c>
      <c r="E92" s="76">
        <v>1</v>
      </c>
      <c r="F92" s="126">
        <v>0</v>
      </c>
      <c r="G92" s="127">
        <v>6101.7131886848201</v>
      </c>
      <c r="H92" s="112">
        <f t="shared" si="9"/>
        <v>0</v>
      </c>
      <c r="I92" s="113">
        <f t="shared" si="10"/>
        <v>6101.7131886848201</v>
      </c>
    </row>
    <row r="93" spans="1:9" x14ac:dyDescent="0.3">
      <c r="A93" s="36"/>
      <c r="B93" s="41" t="s">
        <v>74</v>
      </c>
      <c r="C93" s="40"/>
      <c r="D93" s="37" t="s">
        <v>20</v>
      </c>
      <c r="E93" s="76">
        <v>1</v>
      </c>
      <c r="F93" s="120">
        <v>0</v>
      </c>
      <c r="G93" s="121">
        <v>4271.1992320793743</v>
      </c>
      <c r="H93" s="112">
        <f t="shared" si="9"/>
        <v>0</v>
      </c>
      <c r="I93" s="113">
        <f t="shared" si="10"/>
        <v>4271.1992320793743</v>
      </c>
    </row>
    <row r="94" spans="1:9" x14ac:dyDescent="0.3">
      <c r="A94" s="36"/>
      <c r="B94" s="41" t="s">
        <v>75</v>
      </c>
      <c r="C94" s="40"/>
      <c r="D94" s="37" t="s">
        <v>20</v>
      </c>
      <c r="E94" s="76">
        <v>1</v>
      </c>
      <c r="F94" s="120">
        <v>0</v>
      </c>
      <c r="G94" s="121">
        <v>18305.139566054459</v>
      </c>
      <c r="H94" s="112">
        <f t="shared" si="9"/>
        <v>0</v>
      </c>
      <c r="I94" s="113">
        <f t="shared" si="10"/>
        <v>18305.139566054459</v>
      </c>
    </row>
    <row r="95" spans="1:9" ht="15" thickBot="1" x14ac:dyDescent="0.35">
      <c r="A95" s="43"/>
      <c r="B95" s="44" t="s">
        <v>76</v>
      </c>
      <c r="C95" s="45"/>
      <c r="D95" s="46" t="s">
        <v>20</v>
      </c>
      <c r="E95" s="79">
        <v>1</v>
      </c>
      <c r="F95" s="130">
        <v>0</v>
      </c>
      <c r="G95" s="131">
        <v>18305.139566054459</v>
      </c>
      <c r="H95" s="118">
        <f t="shared" si="9"/>
        <v>0</v>
      </c>
      <c r="I95" s="119">
        <f t="shared" si="10"/>
        <v>18305.139566054459</v>
      </c>
    </row>
  </sheetData>
  <mergeCells count="11">
    <mergeCell ref="A5:A6"/>
    <mergeCell ref="B5:B6"/>
    <mergeCell ref="C5:C6"/>
    <mergeCell ref="D5:D6"/>
    <mergeCell ref="E5:E6"/>
    <mergeCell ref="H5:I5"/>
    <mergeCell ref="H9:I9"/>
    <mergeCell ref="D1:I2"/>
    <mergeCell ref="B3:I3"/>
    <mergeCell ref="D4:I4"/>
    <mergeCell ref="F5:G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Výkaz-výměr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Zmeškal</dc:creator>
  <cp:lastModifiedBy>Marušák Martin</cp:lastModifiedBy>
  <dcterms:created xsi:type="dcterms:W3CDTF">2024-06-28T14:57:08Z</dcterms:created>
  <dcterms:modified xsi:type="dcterms:W3CDTF">2024-10-03T11:12:45Z</dcterms:modified>
</cp:coreProperties>
</file>